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https://wellmoresrl.sharepoint.com/sites/Tende/Documenti condivisi/A - One Drive Plastind's/F - Tende a Rullo per Esterno/"/>
    </mc:Choice>
  </mc:AlternateContent>
  <xr:revisionPtr revIDLastSave="28" documentId="11_3BCBCF7F59601746ACF2F548D0710497102A47EE" xr6:coauthVersionLast="47" xr6:coauthVersionMax="47" xr10:uidLastSave="{42230FCC-2BBD-4E5B-BF1E-BBF1EFFCB26F}"/>
  <bookViews>
    <workbookView xWindow="-28920" yWindow="1350" windowWidth="29040" windowHeight="15840" firstSheet="7" activeTab="11" xr2:uid="{00000000-000D-0000-FFFF-FFFF00000000}"/>
  </bookViews>
  <sheets>
    <sheet name="100 mm Catena Inox" sheetId="16" r:id="rId1"/>
    <sheet name="100 mm Catena Inox GRIGLIA" sheetId="22" r:id="rId2"/>
    <sheet name="100 mm Argano Inox" sheetId="26" r:id="rId3"/>
    <sheet name="100 mm Argano Inox GRIGLIA" sheetId="27" r:id="rId4"/>
    <sheet name="100 mm Motore Inox" sheetId="21" r:id="rId5"/>
    <sheet name="100 mm Motore Inox GRIGLIA" sheetId="25" r:id="rId6"/>
    <sheet name="100 mm Catena Zip" sheetId="19" r:id="rId7"/>
    <sheet name="100 mm Catena Zip GRIGLIA" sheetId="23" r:id="rId8"/>
    <sheet name="100 mm Argano Zip" sheetId="28" r:id="rId9"/>
    <sheet name="100 mm Argano Zip GRIGLIA" sheetId="29" r:id="rId10"/>
    <sheet name="100 mm Motore Zip" sheetId="20" r:id="rId11"/>
    <sheet name="100 mm Motore Zip GRIGLIA" sheetId="24" r:id="rId12"/>
    <sheet name="Dati" sheetId="3" r:id="rId13"/>
  </sheets>
  <definedNames>
    <definedName name="_xlnm.Print_Area" localSheetId="2">'100 mm Argano Inox'!$A$1:$I$60</definedName>
    <definedName name="_xlnm.Print_Area" localSheetId="3">'100 mm Argano Inox GRIGLIA'!$A$1:$V$43</definedName>
    <definedName name="_xlnm.Print_Area" localSheetId="8">'100 mm Argano Zip'!$A$1:$I$66</definedName>
    <definedName name="_xlnm.Print_Area" localSheetId="9">'100 mm Argano Zip GRIGLIA'!$A$1:$V$43</definedName>
    <definedName name="_xlnm.Print_Area" localSheetId="0">'100 mm Catena Inox'!$A$1:$I$60</definedName>
    <definedName name="_xlnm.Print_Area" localSheetId="1">'100 mm Catena Inox GRIGLIA'!$A$1:$V$43</definedName>
    <definedName name="_xlnm.Print_Area" localSheetId="6">'100 mm Catena Zip'!$A$1:$I$79</definedName>
    <definedName name="_xlnm.Print_Area" localSheetId="7">'100 mm Catena Zip GRIGLIA'!$A$1:$V$43</definedName>
    <definedName name="_xlnm.Print_Area" localSheetId="4">'100 mm Motore Inox'!$A$1:$I$65</definedName>
    <definedName name="_xlnm.Print_Area" localSheetId="5">'100 mm Motore Inox GRIGLIA'!$A$1:$V$43</definedName>
    <definedName name="_xlnm.Print_Area" localSheetId="11">'100 mm Motore Zip GRIGLIA'!$A$1:$V$43</definedName>
    <definedName name="Asta" localSheetId="2">Dati!#REF!</definedName>
    <definedName name="Asta" localSheetId="8">Dati!#REF!</definedName>
    <definedName name="Asta" localSheetId="0">Dati!#REF!</definedName>
    <definedName name="Asta" localSheetId="6">Dati!#REF!</definedName>
    <definedName name="Asta" localSheetId="4">Dati!#REF!</definedName>
    <definedName name="Asta" localSheetId="10">Dati!#REF!</definedName>
    <definedName name="Asta">Dati!#REF!</definedName>
    <definedName name="Azionamento">Dati!$B$5:$B$6</definedName>
    <definedName name="Barretta" localSheetId="2">Dati!#REF!</definedName>
    <definedName name="Barretta" localSheetId="8">Dati!#REF!</definedName>
    <definedName name="Barretta" localSheetId="0">Dati!#REF!</definedName>
    <definedName name="Barretta" localSheetId="6">Dati!#REF!</definedName>
    <definedName name="Barretta" localSheetId="4">Dati!#REF!</definedName>
    <definedName name="Barretta" localSheetId="10">Dati!#REF!</definedName>
    <definedName name="Barretta">Dati!#REF!</definedName>
    <definedName name="Carter" localSheetId="2">Dati!#REF!</definedName>
    <definedName name="Carter" localSheetId="8">Dati!#REF!</definedName>
    <definedName name="Carter" localSheetId="0">Dati!#REF!</definedName>
    <definedName name="Carter" localSheetId="6">Dati!#REF!</definedName>
    <definedName name="Carter" localSheetId="4">Dati!#REF!</definedName>
    <definedName name="Carter" localSheetId="10">Dati!#REF!</definedName>
    <definedName name="Carter">Dati!#REF!</definedName>
    <definedName name="Cassonetto" localSheetId="2">Dati!#REF!</definedName>
    <definedName name="Cassonetto" localSheetId="8">Dati!#REF!</definedName>
    <definedName name="Cassonetto" localSheetId="0">Dati!#REF!</definedName>
    <definedName name="Cassonetto" localSheetId="6">Dati!#REF!</definedName>
    <definedName name="Cassonetto" localSheetId="4">Dati!#REF!</definedName>
    <definedName name="Cassonetto" localSheetId="10">Dati!#REF!</definedName>
    <definedName name="Cassonetto">Dati!#REF!</definedName>
    <definedName name="Cassonettoverticali" localSheetId="2">Dati!#REF!</definedName>
    <definedName name="Cassonettoverticali" localSheetId="8">Dati!#REF!</definedName>
    <definedName name="Cassonettoverticali" localSheetId="0">Dati!#REF!</definedName>
    <definedName name="Cassonettoverticali" localSheetId="6">Dati!#REF!</definedName>
    <definedName name="Cassonettoverticali" localSheetId="4">Dati!#REF!</definedName>
    <definedName name="Cassonettoverticali" localSheetId="10">Dati!#REF!</definedName>
    <definedName name="Cassonettoverticali">Dati!#REF!</definedName>
    <definedName name="Catenadistanziatrice" localSheetId="2">Dati!#REF!</definedName>
    <definedName name="Catenadistanziatrice" localSheetId="8">Dati!#REF!</definedName>
    <definedName name="Catenadistanziatrice" localSheetId="0">Dati!#REF!</definedName>
    <definedName name="Catenadistanziatrice" localSheetId="6">Dati!#REF!</definedName>
    <definedName name="Catenadistanziatrice" localSheetId="4">Dati!#REF!</definedName>
    <definedName name="Catenadistanziatrice" localSheetId="10">Dati!#REF!</definedName>
    <definedName name="Catenadistanziatrice">Dati!#REF!</definedName>
    <definedName name="Catenaorientamento" localSheetId="2">Dati!#REF!</definedName>
    <definedName name="Catenaorientamento" localSheetId="8">Dati!#REF!</definedName>
    <definedName name="Catenaorientamento" localSheetId="0">Dati!#REF!</definedName>
    <definedName name="Catenaorientamento" localSheetId="6">Dati!#REF!</definedName>
    <definedName name="Catenaorientamento" localSheetId="4">Dati!#REF!</definedName>
    <definedName name="Catenaorientamento" localSheetId="10">Dati!#REF!</definedName>
    <definedName name="Catenaorientamento">Dati!#REF!</definedName>
    <definedName name="Colore">Dati!$B$144:$B$149</definedName>
    <definedName name="Comando" localSheetId="2">Dati!#REF!</definedName>
    <definedName name="Comando" localSheetId="8">Dati!#REF!</definedName>
    <definedName name="Comando" localSheetId="0">Dati!#REF!</definedName>
    <definedName name="Comando" localSheetId="6">Dati!#REF!</definedName>
    <definedName name="Comando" localSheetId="4">Dati!#REF!</definedName>
    <definedName name="Comando" localSheetId="10">Dati!#REF!</definedName>
    <definedName name="Comando">Dati!#REF!</definedName>
    <definedName name="Comandoverticali" localSheetId="2">Dati!#REF!</definedName>
    <definedName name="Comandoverticali" localSheetId="8">Dati!#REF!</definedName>
    <definedName name="Comandoverticali" localSheetId="0">Dati!#REF!</definedName>
    <definedName name="Comandoverticali" localSheetId="6">Dati!#REF!</definedName>
    <definedName name="Comandoverticali" localSheetId="4">Dati!#REF!</definedName>
    <definedName name="Comandoverticali" localSheetId="10">Dati!#REF!</definedName>
    <definedName name="Comandoverticali">Dati!#REF!</definedName>
    <definedName name="Fermacorda" localSheetId="2">Dati!#REF!</definedName>
    <definedName name="Fermacorda" localSheetId="8">Dati!#REF!</definedName>
    <definedName name="Fermacorda" localSheetId="0">Dati!#REF!</definedName>
    <definedName name="Fermacorda" localSheetId="6">Dati!#REF!</definedName>
    <definedName name="Fermacorda" localSheetId="4">Dati!#REF!</definedName>
    <definedName name="Fermacorda" localSheetId="10">Dati!#REF!</definedName>
    <definedName name="Fermacorda">Dati!#REF!</definedName>
    <definedName name="Fermanastro" localSheetId="2">Dati!#REF!</definedName>
    <definedName name="Fermanastro" localSheetId="8">Dati!#REF!</definedName>
    <definedName name="Fermanastro" localSheetId="0">Dati!#REF!</definedName>
    <definedName name="Fermanastro" localSheetId="6">Dati!#REF!</definedName>
    <definedName name="Fermanastro" localSheetId="4">Dati!#REF!</definedName>
    <definedName name="Fermanastro" localSheetId="10">Dati!#REF!</definedName>
    <definedName name="Fermanastro">Dati!#REF!</definedName>
    <definedName name="Fermanastro35" localSheetId="2">Dati!#REF!</definedName>
    <definedName name="Fermanastro35" localSheetId="8">Dati!#REF!</definedName>
    <definedName name="Fermanastro35" localSheetId="0">Dati!#REF!</definedName>
    <definedName name="Fermanastro35" localSheetId="6">Dati!#REF!</definedName>
    <definedName name="Fermanastro35" localSheetId="4">Dati!#REF!</definedName>
    <definedName name="Fermanastro35" localSheetId="10">Dati!#REF!</definedName>
    <definedName name="Fermanastro35">Dati!#REF!</definedName>
    <definedName name="Lamella" localSheetId="2">Dati!#REF!</definedName>
    <definedName name="Lamella" localSheetId="8">Dati!#REF!</definedName>
    <definedName name="Lamella" localSheetId="0">Dati!#REF!</definedName>
    <definedName name="Lamella" localSheetId="6">Dati!#REF!</definedName>
    <definedName name="Lamella" localSheetId="4">Dati!#REF!</definedName>
    <definedName name="Lamella" localSheetId="10">Dati!#REF!</definedName>
    <definedName name="Lamella">Dati!#REF!</definedName>
    <definedName name="Lamella15" localSheetId="2">Dati!#REF!</definedName>
    <definedName name="Lamella15" localSheetId="8">Dati!#REF!</definedName>
    <definedName name="Lamella15" localSheetId="0">Dati!#REF!</definedName>
    <definedName name="Lamella15" localSheetId="6">Dati!#REF!</definedName>
    <definedName name="Lamella15" localSheetId="4">Dati!#REF!</definedName>
    <definedName name="Lamella15" localSheetId="10">Dati!#REF!</definedName>
    <definedName name="Lamella15">Dati!#REF!</definedName>
    <definedName name="Lamella25" localSheetId="2">Dati!#REF!</definedName>
    <definedName name="Lamella25" localSheetId="8">Dati!#REF!</definedName>
    <definedName name="Lamella25" localSheetId="0">Dati!#REF!</definedName>
    <definedName name="Lamella25" localSheetId="6">Dati!#REF!</definedName>
    <definedName name="Lamella25" localSheetId="4">Dati!#REF!</definedName>
    <definedName name="Lamella25" localSheetId="10">Dati!#REF!</definedName>
    <definedName name="Lamella25">Dati!#REF!</definedName>
    <definedName name="Morsettino" localSheetId="2">Dati!#REF!</definedName>
    <definedName name="Morsettino" localSheetId="8">Dati!#REF!</definedName>
    <definedName name="Morsettino" localSheetId="0">Dati!#REF!</definedName>
    <definedName name="Morsettino" localSheetId="6">Dati!#REF!</definedName>
    <definedName name="Morsettino" localSheetId="4">Dati!#REF!</definedName>
    <definedName name="Morsettino" localSheetId="10">Dati!#REF!</definedName>
    <definedName name="Morsettino">Dati!#REF!</definedName>
    <definedName name="Motore">Dati!$B$151:$B$153</definedName>
    <definedName name="Motori" localSheetId="2">Dati!#REF!</definedName>
    <definedName name="Motori" localSheetId="8">Dati!#REF!</definedName>
    <definedName name="Motori" localSheetId="0">Dati!#REF!</definedName>
    <definedName name="Motori" localSheetId="6">Dati!#REF!</definedName>
    <definedName name="Motori" localSheetId="4">Dati!#REF!</definedName>
    <definedName name="Motori" localSheetId="10">Dati!#REF!</definedName>
    <definedName name="Motori">Dati!#REF!</definedName>
    <definedName name="Nylon" localSheetId="2">Dati!#REF!</definedName>
    <definedName name="Nylon" localSheetId="8">Dati!#REF!</definedName>
    <definedName name="Nylon" localSheetId="0">Dati!#REF!</definedName>
    <definedName name="Nylon" localSheetId="6">Dati!#REF!</definedName>
    <definedName name="Nylon" localSheetId="4">Dati!#REF!</definedName>
    <definedName name="Nylon" localSheetId="10">Dati!#REF!</definedName>
    <definedName name="Nylon">Dati!#REF!</definedName>
    <definedName name="Opzioni" localSheetId="2">Dati!#REF!</definedName>
    <definedName name="Opzioni" localSheetId="8">Dati!#REF!</definedName>
    <definedName name="Opzioni" localSheetId="0">Dati!#REF!</definedName>
    <definedName name="Opzioni" localSheetId="6">Dati!#REF!</definedName>
    <definedName name="Opzioni" localSheetId="4">Dati!#REF!</definedName>
    <definedName name="Opzioni" localSheetId="10">Dati!#REF!</definedName>
    <definedName name="Opzioni">Dati!#REF!</definedName>
    <definedName name="Orientatore" localSheetId="2">Dati!#REF!</definedName>
    <definedName name="Orientatore" localSheetId="8">Dati!#REF!</definedName>
    <definedName name="Orientatore" localSheetId="0">Dati!#REF!</definedName>
    <definedName name="Orientatore" localSheetId="6">Dati!#REF!</definedName>
    <definedName name="Orientatore" localSheetId="4">Dati!#REF!</definedName>
    <definedName name="Orientatore" localSheetId="10">Dati!#REF!</definedName>
    <definedName name="Orientatore">Dati!#REF!</definedName>
    <definedName name="Perno">Dati!$B$160:$B$161</definedName>
    <definedName name="Scaletta" localSheetId="2">Dati!#REF!</definedName>
    <definedName name="Scaletta" localSheetId="8">Dati!#REF!</definedName>
    <definedName name="Scaletta" localSheetId="0">Dati!#REF!</definedName>
    <definedName name="Scaletta" localSheetId="6">Dati!#REF!</definedName>
    <definedName name="Scaletta" localSheetId="4">Dati!#REF!</definedName>
    <definedName name="Scaletta" localSheetId="10">Dati!#REF!</definedName>
    <definedName name="Scaletta">Dati!#REF!</definedName>
    <definedName name="Supporto" localSheetId="2">Dati!#REF!</definedName>
    <definedName name="Supporto" localSheetId="8">Dati!#REF!</definedName>
    <definedName name="Supporto" localSheetId="0">Dati!#REF!</definedName>
    <definedName name="Supporto" localSheetId="6">Dati!#REF!</definedName>
    <definedName name="Supporto" localSheetId="4">Dati!#REF!</definedName>
    <definedName name="Supporto" localSheetId="10">Dati!#REF!</definedName>
    <definedName name="Supporto">Dati!#REF!</definedName>
    <definedName name="Supporto25" localSheetId="2">Dati!#REF!</definedName>
    <definedName name="Supporto25" localSheetId="8">Dati!#REF!</definedName>
    <definedName name="Supporto25" localSheetId="0">Dati!#REF!</definedName>
    <definedName name="Supporto25" localSheetId="6">Dati!#REF!</definedName>
    <definedName name="Supporto25" localSheetId="4">Dati!#REF!</definedName>
    <definedName name="Supporto25" localSheetId="10">Dati!#REF!</definedName>
    <definedName name="Supporto25">Dati!#REF!</definedName>
    <definedName name="Telecomando">Dati!$B$155:$B$158</definedName>
    <definedName name="Tessutiverticali" localSheetId="2">Dati!#REF!</definedName>
    <definedName name="Tessutiverticali" localSheetId="8">Dati!#REF!</definedName>
    <definedName name="Tessutiverticali" localSheetId="0">Dati!#REF!</definedName>
    <definedName name="Tessutiverticali" localSheetId="6">Dati!#REF!</definedName>
    <definedName name="Tessutiverticali" localSheetId="4">Dati!#REF!</definedName>
    <definedName name="Tessutiverticali" localSheetId="10">Dati!#REF!</definedName>
    <definedName name="Vagonetto" localSheetId="2">Dati!#REF!</definedName>
    <definedName name="Vagonetto" localSheetId="8">Dati!#REF!</definedName>
    <definedName name="Vagonetto" localSheetId="0">Dati!#REF!</definedName>
    <definedName name="Vagonetto" localSheetId="6">Dati!#REF!</definedName>
    <definedName name="Vagonetto" localSheetId="4">Dati!#REF!</definedName>
    <definedName name="Vagonetto" localSheetId="10">Dati!#REF!</definedName>
    <definedName name="Vagonetto">Dati!#REF!</definedName>
    <definedName name="Zavorra" localSheetId="2">Dati!#REF!</definedName>
    <definedName name="Zavorra" localSheetId="8">Dati!#REF!</definedName>
    <definedName name="Zavorra" localSheetId="0">Dati!#REF!</definedName>
    <definedName name="Zavorra" localSheetId="6">Dati!#REF!</definedName>
    <definedName name="Zavorra" localSheetId="4">Dati!#REF!</definedName>
    <definedName name="Zavorra" localSheetId="10">Dati!#REF!</definedName>
    <definedName name="Zavorra">Dati!#REF!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1" i="20" l="1"/>
  <c r="D21" i="20"/>
  <c r="E21" i="20"/>
  <c r="H21" i="20" s="1"/>
  <c r="B22" i="20"/>
  <c r="D22" i="20"/>
  <c r="E22" i="20"/>
  <c r="H22" i="20"/>
  <c r="B23" i="20"/>
  <c r="D23" i="20"/>
  <c r="E23" i="20"/>
  <c r="H23" i="20" s="1"/>
  <c r="B24" i="20"/>
  <c r="D24" i="20"/>
  <c r="E24" i="20"/>
  <c r="H24" i="20"/>
  <c r="B25" i="20"/>
  <c r="D25" i="20"/>
  <c r="E25" i="20"/>
  <c r="H25" i="20" s="1"/>
  <c r="B40" i="20"/>
  <c r="D40" i="20"/>
  <c r="E40" i="20"/>
  <c r="H40" i="20"/>
  <c r="B41" i="20"/>
  <c r="D41" i="20"/>
  <c r="E41" i="20"/>
  <c r="H41" i="20" s="1"/>
  <c r="B48" i="20"/>
  <c r="D48" i="20"/>
  <c r="E48" i="20"/>
  <c r="H48" i="20"/>
  <c r="B49" i="20"/>
  <c r="D49" i="20"/>
  <c r="E49" i="20"/>
  <c r="H49" i="20" s="1"/>
  <c r="B51" i="20"/>
  <c r="D51" i="20"/>
  <c r="E51" i="20"/>
  <c r="H51" i="20"/>
  <c r="B56" i="20"/>
  <c r="D56" i="20"/>
  <c r="E56" i="20"/>
  <c r="H56" i="20" s="1"/>
  <c r="T34" i="25"/>
  <c r="G25" i="28"/>
  <c r="G25" i="20"/>
  <c r="D43" i="20"/>
  <c r="E43" i="20"/>
  <c r="D50" i="26"/>
  <c r="E50" i="26"/>
  <c r="H50" i="26"/>
  <c r="D48" i="16"/>
  <c r="E48" i="16"/>
  <c r="H48" i="16" s="1"/>
  <c r="D47" i="16"/>
  <c r="E47" i="16"/>
  <c r="H47" i="16" s="1"/>
  <c r="D45" i="26"/>
  <c r="E45" i="26"/>
  <c r="B43" i="16"/>
  <c r="B43" i="26"/>
  <c r="B46" i="21"/>
  <c r="C46" i="21"/>
  <c r="B48" i="19"/>
  <c r="C48" i="19"/>
  <c r="B43" i="19"/>
  <c r="C43" i="19"/>
  <c r="B48" i="28"/>
  <c r="C48" i="28"/>
  <c r="B43" i="28"/>
  <c r="C51" i="20"/>
  <c r="B46" i="20"/>
  <c r="C21" i="20"/>
  <c r="C23" i="20"/>
  <c r="C24" i="20"/>
  <c r="C25" i="20"/>
  <c r="C40" i="20"/>
  <c r="G21" i="20"/>
  <c r="G22" i="20"/>
  <c r="G23" i="20"/>
  <c r="G26" i="20"/>
  <c r="G30" i="20"/>
  <c r="G40" i="20"/>
  <c r="G43" i="20"/>
  <c r="G44" i="20"/>
  <c r="G45" i="20"/>
  <c r="G46" i="20"/>
  <c r="C48" i="20"/>
  <c r="C56" i="20"/>
  <c r="D21" i="19"/>
  <c r="E21" i="19"/>
  <c r="D30" i="28"/>
  <c r="E30" i="28"/>
  <c r="D31" i="20"/>
  <c r="E31" i="20"/>
  <c r="H31" i="20"/>
  <c r="D32" i="21"/>
  <c r="E32" i="21"/>
  <c r="H32" i="21"/>
  <c r="D32" i="20"/>
  <c r="E32" i="20"/>
  <c r="H32" i="20" s="1"/>
  <c r="B46" i="16"/>
  <c r="C46" i="16"/>
  <c r="B46" i="26"/>
  <c r="C46" i="26"/>
  <c r="B39" i="16"/>
  <c r="B39" i="26"/>
  <c r="B42" i="21"/>
  <c r="B34" i="16"/>
  <c r="C34" i="16"/>
  <c r="B34" i="19"/>
  <c r="C34" i="19"/>
  <c r="B28" i="16"/>
  <c r="B28" i="19"/>
  <c r="C28" i="19"/>
  <c r="B49" i="21"/>
  <c r="C49" i="21"/>
  <c r="B35" i="26"/>
  <c r="B34" i="26"/>
  <c r="B33" i="26"/>
  <c r="C33" i="26"/>
  <c r="B32" i="26"/>
  <c r="D32" i="26"/>
  <c r="E32" i="26"/>
  <c r="H32" i="26"/>
  <c r="B31" i="26"/>
  <c r="C31" i="26"/>
  <c r="B31" i="28"/>
  <c r="D31" i="28"/>
  <c r="E31" i="28"/>
  <c r="H31" i="28"/>
  <c r="B28" i="26"/>
  <c r="C28" i="26"/>
  <c r="B28" i="28"/>
  <c r="C28" i="28"/>
  <c r="B42" i="20"/>
  <c r="C42" i="20"/>
  <c r="B34" i="21"/>
  <c r="B35" i="21"/>
  <c r="C35" i="21"/>
  <c r="B34" i="20"/>
  <c r="B28" i="21"/>
  <c r="C28" i="21"/>
  <c r="B28" i="20"/>
  <c r="G49" i="19"/>
  <c r="C40" i="19"/>
  <c r="C44" i="19"/>
  <c r="D44" i="19"/>
  <c r="C50" i="19"/>
  <c r="C51" i="19"/>
  <c r="B54" i="19"/>
  <c r="C54" i="19"/>
  <c r="B54" i="28"/>
  <c r="B52" i="19"/>
  <c r="C52" i="19"/>
  <c r="B52" i="28"/>
  <c r="D52" i="28"/>
  <c r="E52" i="28"/>
  <c r="H52" i="28"/>
  <c r="B49" i="19"/>
  <c r="B49" i="28"/>
  <c r="C49" i="28"/>
  <c r="B47" i="19"/>
  <c r="C47" i="19"/>
  <c r="B47" i="28"/>
  <c r="C47" i="28"/>
  <c r="B39" i="19"/>
  <c r="C39" i="19"/>
  <c r="B39" i="28"/>
  <c r="C39" i="28"/>
  <c r="G49" i="28"/>
  <c r="B32" i="28"/>
  <c r="C32" i="28"/>
  <c r="D33" i="26"/>
  <c r="E33" i="26"/>
  <c r="H33" i="26"/>
  <c r="C52" i="28"/>
  <c r="G52" i="20"/>
  <c r="B52" i="20"/>
  <c r="C52" i="20"/>
  <c r="B55" i="20"/>
  <c r="C55" i="20"/>
  <c r="B57" i="20"/>
  <c r="C57" i="20"/>
  <c r="B50" i="20"/>
  <c r="D50" i="20"/>
  <c r="E50" i="20"/>
  <c r="H50" i="20"/>
  <c r="C50" i="20"/>
  <c r="D40" i="19"/>
  <c r="E40" i="19"/>
  <c r="D52" i="20"/>
  <c r="E52" i="20"/>
  <c r="D50" i="19"/>
  <c r="E50" i="19"/>
  <c r="H50" i="19" s="1"/>
  <c r="B27" i="16"/>
  <c r="C27" i="16"/>
  <c r="B27" i="26"/>
  <c r="D27" i="26"/>
  <c r="E27" i="26"/>
  <c r="B27" i="21"/>
  <c r="C27" i="21"/>
  <c r="B27" i="19"/>
  <c r="C27" i="19"/>
  <c r="B27" i="28"/>
  <c r="C27" i="28"/>
  <c r="B27" i="20"/>
  <c r="D27" i="20"/>
  <c r="E27" i="20"/>
  <c r="H27" i="20"/>
  <c r="B35" i="28"/>
  <c r="C35" i="28"/>
  <c r="B34" i="28"/>
  <c r="C34" i="28"/>
  <c r="B38" i="21"/>
  <c r="C38" i="21"/>
  <c r="B37" i="21"/>
  <c r="C37" i="21"/>
  <c r="B36" i="21"/>
  <c r="B33" i="21"/>
  <c r="B38" i="20"/>
  <c r="C38" i="20"/>
  <c r="B37" i="20"/>
  <c r="C37" i="20"/>
  <c r="B36" i="20"/>
  <c r="C36" i="20"/>
  <c r="B35" i="20"/>
  <c r="C35" i="20"/>
  <c r="B33" i="20"/>
  <c r="C33" i="20"/>
  <c r="B33" i="28"/>
  <c r="D33" i="28"/>
  <c r="E33" i="28"/>
  <c r="H33" i="28"/>
  <c r="B55" i="28"/>
  <c r="B53" i="28"/>
  <c r="C53" i="28"/>
  <c r="C51" i="28"/>
  <c r="G50" i="28"/>
  <c r="C50" i="28"/>
  <c r="G46" i="28"/>
  <c r="B46" i="28"/>
  <c r="C46" i="28"/>
  <c r="G45" i="28"/>
  <c r="B45" i="28"/>
  <c r="C45" i="28"/>
  <c r="D44" i="28"/>
  <c r="C44" i="28"/>
  <c r="G43" i="28"/>
  <c r="C43" i="28"/>
  <c r="G42" i="28"/>
  <c r="B42" i="28"/>
  <c r="C42" i="28"/>
  <c r="G41" i="28"/>
  <c r="B41" i="28"/>
  <c r="C41" i="28"/>
  <c r="G40" i="28"/>
  <c r="D40" i="28"/>
  <c r="E40" i="28"/>
  <c r="C40" i="28"/>
  <c r="B38" i="28"/>
  <c r="D38" i="28"/>
  <c r="E38" i="28"/>
  <c r="H38" i="28"/>
  <c r="G37" i="28"/>
  <c r="B37" i="28"/>
  <c r="C37" i="28"/>
  <c r="D36" i="28"/>
  <c r="C36" i="28"/>
  <c r="G30" i="28"/>
  <c r="B30" i="28"/>
  <c r="D29" i="28"/>
  <c r="C29" i="28"/>
  <c r="G26" i="28"/>
  <c r="B26" i="28"/>
  <c r="C26" i="28"/>
  <c r="B25" i="28"/>
  <c r="C25" i="28"/>
  <c r="B24" i="28"/>
  <c r="G23" i="28"/>
  <c r="B23" i="28"/>
  <c r="G22" i="28"/>
  <c r="B22" i="28"/>
  <c r="G21" i="28"/>
  <c r="B21" i="28"/>
  <c r="H18" i="28"/>
  <c r="H62" i="28"/>
  <c r="C30" i="28"/>
  <c r="C24" i="28"/>
  <c r="C54" i="28"/>
  <c r="D31" i="26"/>
  <c r="E31" i="26"/>
  <c r="H31" i="26"/>
  <c r="C50" i="26"/>
  <c r="C49" i="26"/>
  <c r="G48" i="26"/>
  <c r="C48" i="26"/>
  <c r="D47" i="26"/>
  <c r="E47" i="26"/>
  <c r="H47" i="26"/>
  <c r="C47" i="26"/>
  <c r="C45" i="26"/>
  <c r="D44" i="26"/>
  <c r="C44" i="26"/>
  <c r="G43" i="26"/>
  <c r="G42" i="26"/>
  <c r="B42" i="26"/>
  <c r="C42" i="26"/>
  <c r="G41" i="26"/>
  <c r="B41" i="26"/>
  <c r="C41" i="26"/>
  <c r="G40" i="26"/>
  <c r="C40" i="26"/>
  <c r="B38" i="26"/>
  <c r="G37" i="26"/>
  <c r="B37" i="26"/>
  <c r="D36" i="26"/>
  <c r="C36" i="26"/>
  <c r="G30" i="26"/>
  <c r="B30" i="26"/>
  <c r="C30" i="26"/>
  <c r="D29" i="26"/>
  <c r="C29" i="26"/>
  <c r="G26" i="26"/>
  <c r="B26" i="26"/>
  <c r="C26" i="26"/>
  <c r="G25" i="26"/>
  <c r="B25" i="26"/>
  <c r="D25" i="26"/>
  <c r="E25" i="26"/>
  <c r="H25" i="26"/>
  <c r="B24" i="26"/>
  <c r="C24" i="26"/>
  <c r="G23" i="26"/>
  <c r="B23" i="26"/>
  <c r="C23" i="26"/>
  <c r="G22" i="26"/>
  <c r="B22" i="26"/>
  <c r="C22" i="26"/>
  <c r="G21" i="26"/>
  <c r="B21" i="26"/>
  <c r="C21" i="26"/>
  <c r="H18" i="26"/>
  <c r="H58" i="26"/>
  <c r="G26" i="21"/>
  <c r="B26" i="21"/>
  <c r="D26" i="21"/>
  <c r="E26" i="21"/>
  <c r="H26" i="21"/>
  <c r="C38" i="26"/>
  <c r="C37" i="26"/>
  <c r="C43" i="26"/>
  <c r="G44" i="21"/>
  <c r="G45" i="21"/>
  <c r="B45" i="21"/>
  <c r="C45" i="21"/>
  <c r="B44" i="21"/>
  <c r="B45" i="20"/>
  <c r="C45" i="20"/>
  <c r="B44" i="20"/>
  <c r="G42" i="19"/>
  <c r="G41" i="19"/>
  <c r="B42" i="19"/>
  <c r="B41" i="19"/>
  <c r="G42" i="16"/>
  <c r="G41" i="16"/>
  <c r="B42" i="16"/>
  <c r="B41" i="16"/>
  <c r="C41" i="16"/>
  <c r="D50" i="21"/>
  <c r="E50" i="21"/>
  <c r="H50" i="21"/>
  <c r="D39" i="21"/>
  <c r="D47" i="21"/>
  <c r="D29" i="21"/>
  <c r="B58" i="20"/>
  <c r="B55" i="19"/>
  <c r="C44" i="21"/>
  <c r="G25" i="16"/>
  <c r="G26" i="19"/>
  <c r="B26" i="19"/>
  <c r="C26" i="19"/>
  <c r="D29" i="19"/>
  <c r="D36" i="19"/>
  <c r="B26" i="20"/>
  <c r="C26" i="20"/>
  <c r="D39" i="20"/>
  <c r="D47" i="20"/>
  <c r="D29" i="20"/>
  <c r="G26" i="16"/>
  <c r="B26" i="16"/>
  <c r="C26" i="16"/>
  <c r="D29" i="16"/>
  <c r="D36" i="16"/>
  <c r="D40" i="16"/>
  <c r="E40" i="16"/>
  <c r="H40" i="16" s="1"/>
  <c r="D44" i="16"/>
  <c r="D49" i="16"/>
  <c r="E49" i="16"/>
  <c r="H49" i="16" s="1"/>
  <c r="B31" i="21"/>
  <c r="C36" i="21"/>
  <c r="B32" i="21"/>
  <c r="C53" i="21"/>
  <c r="C52" i="21"/>
  <c r="G51" i="21"/>
  <c r="C51" i="21"/>
  <c r="C50" i="21"/>
  <c r="C48" i="21"/>
  <c r="C47" i="21"/>
  <c r="G46" i="21"/>
  <c r="G43" i="21"/>
  <c r="C43" i="21"/>
  <c r="B41" i="21"/>
  <c r="C41" i="21"/>
  <c r="G40" i="21"/>
  <c r="B40" i="21"/>
  <c r="C40" i="21"/>
  <c r="C39" i="21"/>
  <c r="G30" i="21"/>
  <c r="B30" i="21"/>
  <c r="C30" i="21"/>
  <c r="C29" i="21"/>
  <c r="G25" i="21"/>
  <c r="B25" i="21"/>
  <c r="C25" i="21"/>
  <c r="B24" i="21"/>
  <c r="C24" i="21"/>
  <c r="G23" i="21"/>
  <c r="B23" i="21"/>
  <c r="C23" i="21"/>
  <c r="G22" i="21"/>
  <c r="B22" i="21"/>
  <c r="G21" i="21"/>
  <c r="B21" i="21"/>
  <c r="H18" i="21"/>
  <c r="H61" i="21"/>
  <c r="B32" i="20"/>
  <c r="B31" i="20"/>
  <c r="C21" i="21"/>
  <c r="C54" i="20"/>
  <c r="G53" i="20"/>
  <c r="C53" i="20"/>
  <c r="G49" i="20"/>
  <c r="G48" i="20"/>
  <c r="C47" i="20"/>
  <c r="C43" i="20"/>
  <c r="C39" i="20"/>
  <c r="B30" i="20"/>
  <c r="C30" i="20"/>
  <c r="C29" i="20"/>
  <c r="H18" i="20"/>
  <c r="H65" i="20"/>
  <c r="B38" i="19"/>
  <c r="C38" i="19"/>
  <c r="B21" i="19"/>
  <c r="C21" i="19"/>
  <c r="B53" i="19"/>
  <c r="C53" i="19"/>
  <c r="G50" i="19"/>
  <c r="G46" i="19"/>
  <c r="G45" i="19"/>
  <c r="B46" i="19"/>
  <c r="B45" i="19"/>
  <c r="B37" i="19"/>
  <c r="C37" i="19"/>
  <c r="G43" i="19"/>
  <c r="G40" i="19"/>
  <c r="G37" i="19"/>
  <c r="C36" i="19"/>
  <c r="B35" i="19"/>
  <c r="D35" i="19"/>
  <c r="E35" i="19"/>
  <c r="T50" i="23" s="1"/>
  <c r="B33" i="19"/>
  <c r="C33" i="19"/>
  <c r="B32" i="19"/>
  <c r="C32" i="19"/>
  <c r="B31" i="19"/>
  <c r="C31" i="19"/>
  <c r="G30" i="19"/>
  <c r="B30" i="19"/>
  <c r="C29" i="19"/>
  <c r="G25" i="19"/>
  <c r="B25" i="19"/>
  <c r="B24" i="19"/>
  <c r="C24" i="19"/>
  <c r="G23" i="19"/>
  <c r="B23" i="19"/>
  <c r="C23" i="19"/>
  <c r="G22" i="19"/>
  <c r="B22" i="19"/>
  <c r="C22" i="19"/>
  <c r="G21" i="19"/>
  <c r="H18" i="19"/>
  <c r="H63" i="19"/>
  <c r="G48" i="16"/>
  <c r="C45" i="16"/>
  <c r="C44" i="16"/>
  <c r="C47" i="16"/>
  <c r="C48" i="16"/>
  <c r="C49" i="16"/>
  <c r="B38" i="16"/>
  <c r="B33" i="16"/>
  <c r="D33" i="16"/>
  <c r="E33" i="16"/>
  <c r="H33" i="16"/>
  <c r="B35" i="16"/>
  <c r="C35" i="16"/>
  <c r="C45" i="19"/>
  <c r="C46" i="19"/>
  <c r="C25" i="19"/>
  <c r="C22" i="20"/>
  <c r="C46" i="20"/>
  <c r="C49" i="20"/>
  <c r="C41" i="20"/>
  <c r="B25" i="16"/>
  <c r="C25" i="16"/>
  <c r="C50" i="16"/>
  <c r="C43" i="16"/>
  <c r="C38" i="16"/>
  <c r="C40" i="16"/>
  <c r="B37" i="16"/>
  <c r="C37" i="16"/>
  <c r="C36" i="16"/>
  <c r="B21" i="16"/>
  <c r="B32" i="16"/>
  <c r="D32" i="16"/>
  <c r="E32" i="16"/>
  <c r="H32" i="16"/>
  <c r="B31" i="16"/>
  <c r="D31" i="16"/>
  <c r="E31" i="16"/>
  <c r="H31" i="16" s="1"/>
  <c r="B30" i="16"/>
  <c r="C30" i="16"/>
  <c r="B24" i="16"/>
  <c r="D24" i="16"/>
  <c r="E24" i="16"/>
  <c r="H24" i="16" s="1"/>
  <c r="B23" i="16"/>
  <c r="D23" i="16"/>
  <c r="E23" i="16"/>
  <c r="H23" i="16" s="1"/>
  <c r="B22" i="16"/>
  <c r="C22" i="16"/>
  <c r="G23" i="16"/>
  <c r="K47" i="3"/>
  <c r="K39" i="3"/>
  <c r="C21" i="16"/>
  <c r="C23" i="16"/>
  <c r="G43" i="16"/>
  <c r="G40" i="16"/>
  <c r="G37" i="16"/>
  <c r="G30" i="16"/>
  <c r="C29" i="16"/>
  <c r="G22" i="16"/>
  <c r="G21" i="16"/>
  <c r="H18" i="16"/>
  <c r="H58" i="16"/>
  <c r="D27" i="19"/>
  <c r="E27" i="19"/>
  <c r="H27" i="19"/>
  <c r="D24" i="28"/>
  <c r="E24" i="28"/>
  <c r="H24" i="28"/>
  <c r="D25" i="28"/>
  <c r="E25" i="28"/>
  <c r="C24" i="16"/>
  <c r="H40" i="19"/>
  <c r="D37" i="28"/>
  <c r="E37" i="28"/>
  <c r="H37" i="28"/>
  <c r="D57" i="20"/>
  <c r="E57" i="20"/>
  <c r="H57" i="20" s="1"/>
  <c r="D28" i="19"/>
  <c r="E28" i="19"/>
  <c r="H28" i="19"/>
  <c r="D41" i="16"/>
  <c r="E41" i="16"/>
  <c r="H41" i="16" s="1"/>
  <c r="C33" i="16"/>
  <c r="D26" i="26"/>
  <c r="E26" i="26"/>
  <c r="H26" i="26"/>
  <c r="D38" i="19"/>
  <c r="E38" i="19"/>
  <c r="H38" i="19" s="1"/>
  <c r="C32" i="26"/>
  <c r="C25" i="26"/>
  <c r="D24" i="19"/>
  <c r="E24" i="19"/>
  <c r="H24" i="19"/>
  <c r="D33" i="19"/>
  <c r="E33" i="19"/>
  <c r="H33" i="19" s="1"/>
  <c r="C33" i="28"/>
  <c r="D21" i="16"/>
  <c r="E21" i="16"/>
  <c r="D39" i="16"/>
  <c r="E39" i="16"/>
  <c r="H39" i="16"/>
  <c r="D48" i="26"/>
  <c r="E48" i="26"/>
  <c r="H48" i="26"/>
  <c r="D51" i="21"/>
  <c r="E51" i="21"/>
  <c r="H51" i="21"/>
  <c r="D34" i="20"/>
  <c r="E34" i="20"/>
  <c r="H34" i="20"/>
  <c r="D34" i="21"/>
  <c r="E34" i="21"/>
  <c r="H34" i="21"/>
  <c r="D45" i="16"/>
  <c r="E45" i="16"/>
  <c r="H45" i="16" s="1"/>
  <c r="D53" i="20"/>
  <c r="E53" i="20"/>
  <c r="H53" i="20"/>
  <c r="D48" i="21"/>
  <c r="E48" i="21"/>
  <c r="H48" i="21"/>
  <c r="D28" i="21"/>
  <c r="E28" i="21"/>
  <c r="H28" i="21"/>
  <c r="D41" i="19"/>
  <c r="E41" i="19"/>
  <c r="H41" i="19"/>
  <c r="D44" i="20"/>
  <c r="E44" i="20"/>
  <c r="H52" i="20"/>
  <c r="H40" i="28"/>
  <c r="H30" i="28"/>
  <c r="H25" i="28"/>
  <c r="D47" i="28"/>
  <c r="E47" i="28"/>
  <c r="H47" i="28"/>
  <c r="D37" i="26"/>
  <c r="E37" i="26"/>
  <c r="H37" i="26"/>
  <c r="D26" i="16"/>
  <c r="E26" i="16"/>
  <c r="H26" i="16" s="1"/>
  <c r="D53" i="28"/>
  <c r="E53" i="28"/>
  <c r="H53" i="28"/>
  <c r="D37" i="16"/>
  <c r="E37" i="16"/>
  <c r="H37" i="16" s="1"/>
  <c r="D49" i="19"/>
  <c r="E49" i="19"/>
  <c r="H49" i="19"/>
  <c r="C44" i="20"/>
  <c r="D33" i="20"/>
  <c r="E33" i="20"/>
  <c r="H33" i="20" s="1"/>
  <c r="H43" i="20"/>
  <c r="D50" i="28"/>
  <c r="E50" i="28"/>
  <c r="H50" i="28"/>
  <c r="D28" i="20"/>
  <c r="E28" i="20"/>
  <c r="H28" i="20"/>
  <c r="D31" i="21"/>
  <c r="E31" i="21"/>
  <c r="H31" i="21"/>
  <c r="D21" i="28"/>
  <c r="E21" i="28"/>
  <c r="H21" i="28"/>
  <c r="D21" i="21"/>
  <c r="E21" i="21"/>
  <c r="H21" i="21"/>
  <c r="D28" i="16"/>
  <c r="E28" i="16"/>
  <c r="H28" i="16" s="1"/>
  <c r="D30" i="26"/>
  <c r="E30" i="26"/>
  <c r="H30" i="26"/>
  <c r="D30" i="19"/>
  <c r="E30" i="19"/>
  <c r="H30" i="19"/>
  <c r="D22" i="28"/>
  <c r="E22" i="28"/>
  <c r="H22" i="28"/>
  <c r="D38" i="21"/>
  <c r="E38" i="21"/>
  <c r="H38" i="21"/>
  <c r="D34" i="26"/>
  <c r="E34" i="26"/>
  <c r="H34" i="26"/>
  <c r="D30" i="16"/>
  <c r="E30" i="16"/>
  <c r="H30" i="16" s="1"/>
  <c r="D46" i="19"/>
  <c r="E46" i="19"/>
  <c r="H46" i="19" s="1"/>
  <c r="D22" i="21"/>
  <c r="E22" i="21"/>
  <c r="H22" i="21"/>
  <c r="D42" i="16"/>
  <c r="E42" i="16"/>
  <c r="H42" i="16" s="1"/>
  <c r="D45" i="20"/>
  <c r="E45" i="20"/>
  <c r="H45" i="20" s="1"/>
  <c r="D42" i="19"/>
  <c r="E42" i="19"/>
  <c r="H42" i="19"/>
  <c r="D43" i="21"/>
  <c r="E43" i="21"/>
  <c r="H43" i="21"/>
  <c r="D40" i="26"/>
  <c r="E40" i="26"/>
  <c r="H40" i="26"/>
  <c r="D48" i="19"/>
  <c r="E48" i="19"/>
  <c r="H48" i="19" s="1"/>
  <c r="D42" i="26"/>
  <c r="E42" i="26"/>
  <c r="H42" i="26"/>
  <c r="D35" i="26"/>
  <c r="E35" i="26"/>
  <c r="H35" i="26"/>
  <c r="C28" i="16"/>
  <c r="D38" i="26"/>
  <c r="E38" i="26"/>
  <c r="H38" i="26"/>
  <c r="D22" i="16"/>
  <c r="E22" i="16"/>
  <c r="H22" i="16"/>
  <c r="D24" i="26"/>
  <c r="E24" i="26"/>
  <c r="H24" i="26"/>
  <c r="D32" i="19"/>
  <c r="E32" i="19"/>
  <c r="H32" i="19"/>
  <c r="C31" i="16"/>
  <c r="C34" i="26"/>
  <c r="C26" i="21"/>
  <c r="C38" i="28"/>
  <c r="D33" i="21"/>
  <c r="E33" i="21"/>
  <c r="H33" i="21"/>
  <c r="D26" i="20"/>
  <c r="E26" i="20"/>
  <c r="H26" i="20" s="1"/>
  <c r="D22" i="26"/>
  <c r="E22" i="26"/>
  <c r="H22" i="26"/>
  <c r="D28" i="28"/>
  <c r="E28" i="28"/>
  <c r="H28" i="28"/>
  <c r="D31" i="19"/>
  <c r="E31" i="19"/>
  <c r="H31" i="19"/>
  <c r="C32" i="16"/>
  <c r="C30" i="19"/>
  <c r="D25" i="19"/>
  <c r="E25" i="19"/>
  <c r="H25" i="19" s="1"/>
  <c r="C21" i="28"/>
  <c r="D43" i="28"/>
  <c r="E43" i="28"/>
  <c r="H43" i="28"/>
  <c r="D23" i="28"/>
  <c r="E23" i="28"/>
  <c r="H23" i="28"/>
  <c r="D46" i="28"/>
  <c r="E46" i="28"/>
  <c r="H46" i="28"/>
  <c r="D49" i="28"/>
  <c r="E49" i="28"/>
  <c r="H49" i="28"/>
  <c r="C42" i="19"/>
  <c r="C34" i="21"/>
  <c r="D37" i="21"/>
  <c r="E37" i="21"/>
  <c r="H37" i="21"/>
  <c r="D34" i="28"/>
  <c r="E34" i="28"/>
  <c r="H34" i="28"/>
  <c r="D42" i="21"/>
  <c r="E42" i="21"/>
  <c r="H42" i="21"/>
  <c r="D27" i="16"/>
  <c r="E27" i="16"/>
  <c r="H27" i="16" s="1"/>
  <c r="D52" i="19"/>
  <c r="E52" i="19"/>
  <c r="H52" i="19" s="1"/>
  <c r="D43" i="16"/>
  <c r="E43" i="16"/>
  <c r="H43" i="16" s="1"/>
  <c r="D37" i="19"/>
  <c r="E37" i="19"/>
  <c r="H37" i="19"/>
  <c r="D40" i="21"/>
  <c r="E40" i="21"/>
  <c r="H40" i="21"/>
  <c r="D35" i="20"/>
  <c r="E35" i="20"/>
  <c r="H35" i="20" s="1"/>
  <c r="C42" i="21"/>
  <c r="D39" i="26"/>
  <c r="E39" i="26"/>
  <c r="H39" i="26"/>
  <c r="D42" i="20"/>
  <c r="E42" i="20"/>
  <c r="H42" i="20" s="1"/>
  <c r="D39" i="19"/>
  <c r="E39" i="19"/>
  <c r="H39" i="19"/>
  <c r="C22" i="21"/>
  <c r="C35" i="26"/>
  <c r="C27" i="20"/>
  <c r="C27" i="26"/>
  <c r="C34" i="20"/>
  <c r="C41" i="19"/>
  <c r="C39" i="26"/>
  <c r="C39" i="16"/>
  <c r="D41" i="21"/>
  <c r="E41" i="21"/>
  <c r="H41" i="21"/>
  <c r="D27" i="21"/>
  <c r="E27" i="21"/>
  <c r="H27" i="21"/>
  <c r="D25" i="16"/>
  <c r="E25" i="16"/>
  <c r="L50" i="22" s="1"/>
  <c r="L51" i="22" s="1"/>
  <c r="L52" i="22" s="1"/>
  <c r="L53" i="22" s="1"/>
  <c r="L54" i="22" s="1"/>
  <c r="L55" i="22" s="1"/>
  <c r="L56" i="22" s="1"/>
  <c r="L57" i="22" s="1"/>
  <c r="L58" i="22" s="1"/>
  <c r="L59" i="22" s="1"/>
  <c r="L60" i="22" s="1"/>
  <c r="L61" i="22" s="1"/>
  <c r="L62" i="22" s="1"/>
  <c r="L63" i="22" s="1"/>
  <c r="L64" i="22" s="1"/>
  <c r="L65" i="22" s="1"/>
  <c r="L66" i="22" s="1"/>
  <c r="L67" i="22" s="1"/>
  <c r="L68" i="22" s="1"/>
  <c r="L69" i="22" s="1"/>
  <c r="L70" i="22" s="1"/>
  <c r="H25" i="16"/>
  <c r="D26" i="28"/>
  <c r="E26" i="28"/>
  <c r="H26" i="28"/>
  <c r="D53" i="19"/>
  <c r="E53" i="19"/>
  <c r="H53" i="19"/>
  <c r="D35" i="28"/>
  <c r="E35" i="28"/>
  <c r="H35" i="28"/>
  <c r="D35" i="16"/>
  <c r="E35" i="16"/>
  <c r="H35" i="16" s="1"/>
  <c r="D53" i="21"/>
  <c r="E53" i="21"/>
  <c r="H53" i="21"/>
  <c r="C31" i="28"/>
  <c r="D23" i="19"/>
  <c r="E23" i="19"/>
  <c r="H23" i="19"/>
  <c r="D28" i="26"/>
  <c r="E28" i="26"/>
  <c r="H28" i="26"/>
  <c r="D21" i="26"/>
  <c r="E21" i="26"/>
  <c r="H21" i="26"/>
  <c r="D22" i="19"/>
  <c r="E22" i="19"/>
  <c r="H22" i="19"/>
  <c r="D43" i="19"/>
  <c r="E43" i="19"/>
  <c r="H43" i="19"/>
  <c r="D50" i="16"/>
  <c r="E50" i="16"/>
  <c r="B84" i="22" s="1"/>
  <c r="H50" i="16"/>
  <c r="C42" i="16"/>
  <c r="C23" i="28"/>
  <c r="C22" i="28"/>
  <c r="D41" i="28"/>
  <c r="E41" i="28"/>
  <c r="H41" i="28"/>
  <c r="D47" i="19"/>
  <c r="E47" i="19"/>
  <c r="H47" i="19" s="1"/>
  <c r="D32" i="28"/>
  <c r="E32" i="28"/>
  <c r="H32" i="28"/>
  <c r="C49" i="19"/>
  <c r="D38" i="20"/>
  <c r="E38" i="20"/>
  <c r="H38" i="20"/>
  <c r="D41" i="26"/>
  <c r="E41" i="26"/>
  <c r="H41" i="26"/>
  <c r="D35" i="21"/>
  <c r="E35" i="21"/>
  <c r="H35" i="21"/>
  <c r="D30" i="21"/>
  <c r="E30" i="21"/>
  <c r="H30" i="21"/>
  <c r="D23" i="26"/>
  <c r="E23" i="26"/>
  <c r="H23" i="26"/>
  <c r="D38" i="16"/>
  <c r="E38" i="16"/>
  <c r="H38" i="16"/>
  <c r="D27" i="28"/>
  <c r="E27" i="28"/>
  <c r="H27" i="28"/>
  <c r="D37" i="20"/>
  <c r="E37" i="20"/>
  <c r="H37" i="20" s="1"/>
  <c r="D30" i="20"/>
  <c r="E30" i="20"/>
  <c r="H30" i="20"/>
  <c r="C33" i="21"/>
  <c r="C28" i="20"/>
  <c r="C35" i="19"/>
  <c r="D26" i="19"/>
  <c r="E26" i="19"/>
  <c r="H26" i="19" s="1"/>
  <c r="D39" i="28"/>
  <c r="E39" i="28"/>
  <c r="H39" i="28"/>
  <c r="D46" i="16"/>
  <c r="E46" i="16"/>
  <c r="D49" i="21"/>
  <c r="E49" i="21"/>
  <c r="D46" i="26"/>
  <c r="E46" i="26"/>
  <c r="H27" i="26"/>
  <c r="D51" i="19"/>
  <c r="E51" i="19"/>
  <c r="H51" i="19" s="1"/>
  <c r="D51" i="28"/>
  <c r="E51" i="28"/>
  <c r="H51" i="28"/>
  <c r="D54" i="20"/>
  <c r="E54" i="20"/>
  <c r="H54" i="20" s="1"/>
  <c r="D48" i="28"/>
  <c r="E48" i="28"/>
  <c r="H48" i="28"/>
  <c r="D54" i="19"/>
  <c r="E54" i="19"/>
  <c r="H54" i="19" s="1"/>
  <c r="D55" i="20"/>
  <c r="E55" i="20"/>
  <c r="H55" i="20" s="1"/>
  <c r="D58" i="20"/>
  <c r="E58" i="20"/>
  <c r="H58" i="20"/>
  <c r="D55" i="19"/>
  <c r="E55" i="19"/>
  <c r="H55" i="19" s="1"/>
  <c r="D55" i="28"/>
  <c r="E55" i="28"/>
  <c r="H55" i="28"/>
  <c r="D54" i="28"/>
  <c r="E54" i="28"/>
  <c r="H54" i="28"/>
  <c r="D45" i="28"/>
  <c r="E45" i="28"/>
  <c r="D45" i="19"/>
  <c r="E45" i="19"/>
  <c r="D52" i="21"/>
  <c r="E52" i="21"/>
  <c r="H52" i="21"/>
  <c r="D49" i="26"/>
  <c r="E49" i="26"/>
  <c r="H49" i="26"/>
  <c r="D25" i="21"/>
  <c r="E25" i="21"/>
  <c r="H25" i="21"/>
  <c r="H45" i="26"/>
  <c r="D24" i="21"/>
  <c r="E24" i="21"/>
  <c r="H24" i="21"/>
  <c r="D34" i="19"/>
  <c r="E34" i="19"/>
  <c r="D34" i="16"/>
  <c r="E34" i="16"/>
  <c r="D46" i="20"/>
  <c r="E46" i="20"/>
  <c r="H46" i="20" s="1"/>
  <c r="D43" i="26"/>
  <c r="E43" i="26"/>
  <c r="H43" i="26"/>
  <c r="D46" i="21"/>
  <c r="E46" i="21"/>
  <c r="H46" i="21"/>
  <c r="D45" i="21"/>
  <c r="E45" i="21"/>
  <c r="H45" i="21"/>
  <c r="D42" i="28"/>
  <c r="E42" i="28"/>
  <c r="H42" i="28"/>
  <c r="D36" i="21"/>
  <c r="E36" i="21"/>
  <c r="H36" i="21"/>
  <c r="D36" i="20"/>
  <c r="E36" i="20"/>
  <c r="H36" i="20" s="1"/>
  <c r="D44" i="21"/>
  <c r="E44" i="21"/>
  <c r="H44" i="21"/>
  <c r="D23" i="21"/>
  <c r="E23" i="21"/>
  <c r="H23" i="21"/>
  <c r="B90" i="27"/>
  <c r="C90" i="27"/>
  <c r="B79" i="27"/>
  <c r="C79" i="27"/>
  <c r="B87" i="27"/>
  <c r="C87" i="27"/>
  <c r="N50" i="27"/>
  <c r="N51" i="27"/>
  <c r="N52" i="27"/>
  <c r="N53" i="27"/>
  <c r="N54" i="27"/>
  <c r="N55" i="27"/>
  <c r="N56" i="27"/>
  <c r="N57" i="27"/>
  <c r="N58" i="27"/>
  <c r="N59" i="27"/>
  <c r="N60" i="27"/>
  <c r="N61" i="27"/>
  <c r="N62" i="27"/>
  <c r="N63" i="27"/>
  <c r="N64" i="27"/>
  <c r="N65" i="27"/>
  <c r="N66" i="27"/>
  <c r="N67" i="27"/>
  <c r="N68" i="27"/>
  <c r="N69" i="27"/>
  <c r="N70" i="27"/>
  <c r="B84" i="27"/>
  <c r="C84" i="27"/>
  <c r="B85" i="25"/>
  <c r="C85" i="25"/>
  <c r="B82" i="27"/>
  <c r="C82" i="27"/>
  <c r="B92" i="27"/>
  <c r="C92" i="27"/>
  <c r="C50" i="23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B77" i="25"/>
  <c r="C77" i="25"/>
  <c r="L50" i="27"/>
  <c r="L51" i="27"/>
  <c r="L52" i="27"/>
  <c r="L53" i="27"/>
  <c r="L54" i="27"/>
  <c r="L55" i="27"/>
  <c r="L56" i="27"/>
  <c r="L57" i="27"/>
  <c r="L58" i="27"/>
  <c r="L59" i="27"/>
  <c r="L60" i="27"/>
  <c r="L61" i="27"/>
  <c r="L62" i="27"/>
  <c r="L63" i="27"/>
  <c r="L64" i="27"/>
  <c r="L65" i="27"/>
  <c r="L66" i="27"/>
  <c r="L67" i="27"/>
  <c r="L68" i="27"/>
  <c r="L69" i="27"/>
  <c r="L70" i="27"/>
  <c r="R50" i="27"/>
  <c r="R51" i="27"/>
  <c r="R52" i="27"/>
  <c r="R53" i="27"/>
  <c r="R54" i="27"/>
  <c r="R55" i="27"/>
  <c r="R56" i="27"/>
  <c r="R57" i="27"/>
  <c r="R58" i="27"/>
  <c r="R59" i="27"/>
  <c r="R60" i="27"/>
  <c r="R61" i="27"/>
  <c r="R62" i="27"/>
  <c r="R63" i="27"/>
  <c r="R64" i="27"/>
  <c r="R65" i="27"/>
  <c r="R66" i="27"/>
  <c r="R67" i="27"/>
  <c r="R68" i="27"/>
  <c r="R69" i="27"/>
  <c r="R70" i="27"/>
  <c r="P50" i="27"/>
  <c r="P51" i="27"/>
  <c r="P52" i="27"/>
  <c r="P53" i="27"/>
  <c r="P54" i="27"/>
  <c r="P55" i="27"/>
  <c r="P56" i="27"/>
  <c r="P57" i="27"/>
  <c r="P58" i="27"/>
  <c r="P59" i="27"/>
  <c r="P60" i="27"/>
  <c r="P61" i="27"/>
  <c r="P62" i="27"/>
  <c r="P63" i="27"/>
  <c r="P64" i="27"/>
  <c r="P65" i="27"/>
  <c r="P66" i="27"/>
  <c r="P67" i="27"/>
  <c r="P68" i="27"/>
  <c r="P69" i="27"/>
  <c r="P70" i="27"/>
  <c r="O50" i="29"/>
  <c r="O51" i="29"/>
  <c r="O52" i="29"/>
  <c r="O53" i="29"/>
  <c r="O54" i="29"/>
  <c r="O55" i="29"/>
  <c r="O56" i="29"/>
  <c r="O57" i="29"/>
  <c r="O58" i="29"/>
  <c r="O59" i="29"/>
  <c r="O60" i="29"/>
  <c r="O61" i="29"/>
  <c r="O62" i="29"/>
  <c r="O63" i="29"/>
  <c r="O64" i="29"/>
  <c r="O65" i="29"/>
  <c r="O66" i="29"/>
  <c r="O67" i="29"/>
  <c r="O68" i="29"/>
  <c r="O69" i="29"/>
  <c r="O70" i="29"/>
  <c r="G50" i="29"/>
  <c r="G51" i="29"/>
  <c r="G52" i="29"/>
  <c r="G53" i="29"/>
  <c r="G54" i="29"/>
  <c r="G55" i="29"/>
  <c r="G56" i="29"/>
  <c r="G57" i="29"/>
  <c r="G58" i="29"/>
  <c r="G59" i="29"/>
  <c r="G60" i="29"/>
  <c r="G61" i="29"/>
  <c r="G62" i="29"/>
  <c r="G63" i="29"/>
  <c r="G64" i="29"/>
  <c r="G65" i="29"/>
  <c r="G66" i="29"/>
  <c r="G67" i="29"/>
  <c r="G68" i="29"/>
  <c r="G69" i="29"/>
  <c r="G70" i="29"/>
  <c r="B75" i="25"/>
  <c r="C75" i="25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64" i="29"/>
  <c r="E65" i="29"/>
  <c r="E66" i="29"/>
  <c r="E67" i="29"/>
  <c r="E68" i="29"/>
  <c r="E69" i="29"/>
  <c r="E70" i="29"/>
  <c r="B79" i="25"/>
  <c r="C79" i="25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T50" i="29"/>
  <c r="T51" i="29"/>
  <c r="T52" i="29"/>
  <c r="T53" i="29"/>
  <c r="T54" i="29"/>
  <c r="T55" i="29"/>
  <c r="T56" i="29"/>
  <c r="T57" i="29"/>
  <c r="T58" i="29"/>
  <c r="T59" i="29"/>
  <c r="T60" i="29"/>
  <c r="T61" i="29"/>
  <c r="T62" i="29"/>
  <c r="T63" i="29"/>
  <c r="T64" i="29"/>
  <c r="T65" i="29"/>
  <c r="T66" i="29"/>
  <c r="T67" i="29"/>
  <c r="T68" i="29"/>
  <c r="T69" i="29"/>
  <c r="T70" i="29"/>
  <c r="B76" i="25"/>
  <c r="C76" i="25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L50" i="29"/>
  <c r="L51" i="29"/>
  <c r="L52" i="29"/>
  <c r="L53" i="29"/>
  <c r="L54" i="29"/>
  <c r="L55" i="29"/>
  <c r="L56" i="29"/>
  <c r="L57" i="29"/>
  <c r="L58" i="29"/>
  <c r="L59" i="29"/>
  <c r="L60" i="29"/>
  <c r="L61" i="29"/>
  <c r="L62" i="29"/>
  <c r="L63" i="29"/>
  <c r="L64" i="29"/>
  <c r="L65" i="29"/>
  <c r="L66" i="29"/>
  <c r="L67" i="29"/>
  <c r="L68" i="29"/>
  <c r="L69" i="29"/>
  <c r="L70" i="29"/>
  <c r="B94" i="25"/>
  <c r="C94" i="25"/>
  <c r="B83" i="25"/>
  <c r="C83" i="25"/>
  <c r="Q50" i="29"/>
  <c r="Q51" i="29"/>
  <c r="Q52" i="29"/>
  <c r="Q53" i="29"/>
  <c r="Q54" i="29"/>
  <c r="Q55" i="29"/>
  <c r="Q56" i="29"/>
  <c r="Q57" i="29"/>
  <c r="Q58" i="29"/>
  <c r="Q59" i="29"/>
  <c r="Q60" i="29"/>
  <c r="Q61" i="29"/>
  <c r="Q62" i="29"/>
  <c r="Q63" i="29"/>
  <c r="Q64" i="29"/>
  <c r="Q65" i="29"/>
  <c r="Q66" i="29"/>
  <c r="Q67" i="29"/>
  <c r="Q68" i="29"/>
  <c r="Q69" i="29"/>
  <c r="Q70" i="29"/>
  <c r="B93" i="25"/>
  <c r="C93" i="25"/>
  <c r="B78" i="25"/>
  <c r="C78" i="25"/>
  <c r="K50" i="27"/>
  <c r="K51" i="27"/>
  <c r="K52" i="27"/>
  <c r="K53" i="27"/>
  <c r="K54" i="27"/>
  <c r="K55" i="27"/>
  <c r="K56" i="27"/>
  <c r="K57" i="27"/>
  <c r="K58" i="27"/>
  <c r="K59" i="27"/>
  <c r="K60" i="27"/>
  <c r="K61" i="27"/>
  <c r="K62" i="27"/>
  <c r="K63" i="27"/>
  <c r="K64" i="27"/>
  <c r="K65" i="27"/>
  <c r="K66" i="27"/>
  <c r="K67" i="27"/>
  <c r="K68" i="27"/>
  <c r="K69" i="27"/>
  <c r="K70" i="27"/>
  <c r="I50" i="29"/>
  <c r="I51" i="29"/>
  <c r="I52" i="29"/>
  <c r="I53" i="29"/>
  <c r="I54" i="29"/>
  <c r="I55" i="29"/>
  <c r="I56" i="29"/>
  <c r="I57" i="29"/>
  <c r="I58" i="29"/>
  <c r="I59" i="29"/>
  <c r="I60" i="29"/>
  <c r="I61" i="29"/>
  <c r="I62" i="29"/>
  <c r="I63" i="29"/>
  <c r="I64" i="29"/>
  <c r="I65" i="29"/>
  <c r="I66" i="29"/>
  <c r="I67" i="29"/>
  <c r="I68" i="29"/>
  <c r="I69" i="29"/>
  <c r="I70" i="29"/>
  <c r="J50" i="27"/>
  <c r="J51" i="27"/>
  <c r="J52" i="27"/>
  <c r="J53" i="27"/>
  <c r="J54" i="27"/>
  <c r="J55" i="27"/>
  <c r="J56" i="27"/>
  <c r="J57" i="27"/>
  <c r="J58" i="27"/>
  <c r="J59" i="27"/>
  <c r="J60" i="27"/>
  <c r="J61" i="27"/>
  <c r="J62" i="27"/>
  <c r="J63" i="27"/>
  <c r="J64" i="27"/>
  <c r="J65" i="27"/>
  <c r="J66" i="27"/>
  <c r="J67" i="27"/>
  <c r="J68" i="27"/>
  <c r="J69" i="27"/>
  <c r="J70" i="27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69" i="29"/>
  <c r="D70" i="29"/>
  <c r="B92" i="24"/>
  <c r="B81" i="24"/>
  <c r="B85" i="24"/>
  <c r="B89" i="24"/>
  <c r="B88" i="24"/>
  <c r="B90" i="24"/>
  <c r="B84" i="24"/>
  <c r="B78" i="24"/>
  <c r="B93" i="24"/>
  <c r="B82" i="24"/>
  <c r="B79" i="24"/>
  <c r="B80" i="24"/>
  <c r="H45" i="28"/>
  <c r="B83" i="29"/>
  <c r="B94" i="29"/>
  <c r="B86" i="29"/>
  <c r="B75" i="29"/>
  <c r="B91" i="29"/>
  <c r="B87" i="29"/>
  <c r="B78" i="29"/>
  <c r="B84" i="29"/>
  <c r="B76" i="29"/>
  <c r="B92" i="29"/>
  <c r="B90" i="29"/>
  <c r="B80" i="29"/>
  <c r="B81" i="29"/>
  <c r="B89" i="29"/>
  <c r="B88" i="29"/>
  <c r="B82" i="29"/>
  <c r="B85" i="29"/>
  <c r="B77" i="29"/>
  <c r="B79" i="29"/>
  <c r="B93" i="29"/>
  <c r="B74" i="29"/>
  <c r="K50" i="25"/>
  <c r="K51" i="25"/>
  <c r="K52" i="25"/>
  <c r="K53" i="25"/>
  <c r="K54" i="25"/>
  <c r="K55" i="25"/>
  <c r="K56" i="25"/>
  <c r="K57" i="25"/>
  <c r="K58" i="25"/>
  <c r="K59" i="25"/>
  <c r="K60" i="25"/>
  <c r="K61" i="25"/>
  <c r="K62" i="25"/>
  <c r="K63" i="25"/>
  <c r="K64" i="25"/>
  <c r="K65" i="25"/>
  <c r="K66" i="25"/>
  <c r="K67" i="25"/>
  <c r="K68" i="25"/>
  <c r="K69" i="25"/>
  <c r="K70" i="25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M50" i="25"/>
  <c r="M51" i="25"/>
  <c r="M52" i="25"/>
  <c r="M53" i="25"/>
  <c r="M54" i="25"/>
  <c r="M55" i="25"/>
  <c r="M56" i="25"/>
  <c r="M57" i="25"/>
  <c r="M58" i="25"/>
  <c r="M59" i="25"/>
  <c r="M60" i="25"/>
  <c r="M61" i="25"/>
  <c r="M62" i="25"/>
  <c r="M63" i="25"/>
  <c r="M64" i="25"/>
  <c r="M65" i="25"/>
  <c r="M66" i="25"/>
  <c r="M67" i="25"/>
  <c r="M68" i="25"/>
  <c r="M69" i="25"/>
  <c r="M70" i="25"/>
  <c r="R50" i="25"/>
  <c r="R51" i="25"/>
  <c r="R52" i="25"/>
  <c r="R53" i="25"/>
  <c r="R54" i="25"/>
  <c r="R55" i="25"/>
  <c r="R56" i="25"/>
  <c r="R57" i="25"/>
  <c r="R58" i="25"/>
  <c r="R59" i="25"/>
  <c r="R60" i="25"/>
  <c r="R61" i="25"/>
  <c r="R62" i="25"/>
  <c r="R63" i="25"/>
  <c r="R64" i="25"/>
  <c r="R65" i="25"/>
  <c r="R66" i="25"/>
  <c r="R67" i="25"/>
  <c r="R68" i="25"/>
  <c r="R69" i="25"/>
  <c r="R70" i="25"/>
  <c r="G50" i="25"/>
  <c r="G51" i="25"/>
  <c r="G52" i="25"/>
  <c r="G53" i="25"/>
  <c r="G54" i="25"/>
  <c r="G55" i="25"/>
  <c r="G56" i="25"/>
  <c r="G57" i="25"/>
  <c r="G58" i="25"/>
  <c r="G59" i="25"/>
  <c r="G60" i="25"/>
  <c r="G61" i="25"/>
  <c r="G62" i="25"/>
  <c r="G63" i="25"/>
  <c r="G64" i="25"/>
  <c r="G65" i="25"/>
  <c r="G66" i="25"/>
  <c r="G67" i="25"/>
  <c r="G68" i="25"/>
  <c r="G69" i="25"/>
  <c r="G70" i="25"/>
  <c r="V50" i="29"/>
  <c r="V51" i="29"/>
  <c r="V52" i="29"/>
  <c r="V53" i="29"/>
  <c r="V54" i="29"/>
  <c r="V55" i="29"/>
  <c r="V56" i="29"/>
  <c r="V57" i="29"/>
  <c r="V58" i="29"/>
  <c r="V59" i="29"/>
  <c r="V60" i="29"/>
  <c r="V61" i="29"/>
  <c r="V62" i="29"/>
  <c r="V63" i="29"/>
  <c r="V64" i="29"/>
  <c r="V65" i="29"/>
  <c r="V66" i="29"/>
  <c r="V67" i="29"/>
  <c r="V68" i="29"/>
  <c r="V69" i="29"/>
  <c r="V70" i="29"/>
  <c r="S50" i="29"/>
  <c r="S51" i="29"/>
  <c r="S52" i="29"/>
  <c r="S53" i="29"/>
  <c r="S54" i="29"/>
  <c r="S55" i="29"/>
  <c r="S56" i="29"/>
  <c r="S57" i="29"/>
  <c r="S58" i="29"/>
  <c r="S59" i="29"/>
  <c r="S60" i="29"/>
  <c r="S61" i="29"/>
  <c r="S62" i="29"/>
  <c r="S63" i="29"/>
  <c r="S64" i="29"/>
  <c r="S65" i="29"/>
  <c r="S66" i="29"/>
  <c r="S67" i="29"/>
  <c r="S68" i="29"/>
  <c r="S69" i="29"/>
  <c r="S70" i="29"/>
  <c r="B87" i="25"/>
  <c r="B81" i="25"/>
  <c r="B80" i="25"/>
  <c r="B89" i="25"/>
  <c r="B82" i="25"/>
  <c r="B91" i="25"/>
  <c r="B92" i="25"/>
  <c r="H49" i="21"/>
  <c r="H54" i="21"/>
  <c r="H34" i="19"/>
  <c r="H46" i="26"/>
  <c r="H51" i="26"/>
  <c r="H52" i="26"/>
  <c r="B80" i="27"/>
  <c r="B88" i="27"/>
  <c r="B86" i="27"/>
  <c r="B74" i="27"/>
  <c r="B89" i="27"/>
  <c r="B94" i="27"/>
  <c r="B81" i="27"/>
  <c r="B83" i="27"/>
  <c r="M50" i="27"/>
  <c r="M51" i="27"/>
  <c r="M52" i="27"/>
  <c r="M53" i="27"/>
  <c r="M54" i="27"/>
  <c r="M55" i="27"/>
  <c r="M56" i="27"/>
  <c r="M57" i="27"/>
  <c r="M58" i="27"/>
  <c r="M59" i="27"/>
  <c r="M60" i="27"/>
  <c r="M61" i="27"/>
  <c r="M62" i="27"/>
  <c r="M63" i="27"/>
  <c r="M64" i="27"/>
  <c r="M65" i="27"/>
  <c r="M66" i="27"/>
  <c r="M67" i="27"/>
  <c r="M68" i="27"/>
  <c r="M69" i="27"/>
  <c r="M70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Q67" i="27"/>
  <c r="Q68" i="27"/>
  <c r="Q69" i="27"/>
  <c r="Q70" i="27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J50" i="25"/>
  <c r="J51" i="25"/>
  <c r="J52" i="25"/>
  <c r="J53" i="25"/>
  <c r="J54" i="25"/>
  <c r="J55" i="25"/>
  <c r="J56" i="25"/>
  <c r="J57" i="25"/>
  <c r="J58" i="25"/>
  <c r="J59" i="25"/>
  <c r="J60" i="25"/>
  <c r="J61" i="25"/>
  <c r="J62" i="25"/>
  <c r="J63" i="25"/>
  <c r="J64" i="25"/>
  <c r="J65" i="25"/>
  <c r="J66" i="25"/>
  <c r="J67" i="25"/>
  <c r="J68" i="25"/>
  <c r="J69" i="25"/>
  <c r="J70" i="25"/>
  <c r="V50" i="25"/>
  <c r="V51" i="25"/>
  <c r="V52" i="25"/>
  <c r="V53" i="25"/>
  <c r="V54" i="25"/>
  <c r="V55" i="25"/>
  <c r="V56" i="25"/>
  <c r="V57" i="25"/>
  <c r="V58" i="25"/>
  <c r="V59" i="25"/>
  <c r="V60" i="25"/>
  <c r="V61" i="25"/>
  <c r="V62" i="25"/>
  <c r="V63" i="25"/>
  <c r="V64" i="25"/>
  <c r="V65" i="25"/>
  <c r="V66" i="25"/>
  <c r="V67" i="25"/>
  <c r="V68" i="25"/>
  <c r="V69" i="25"/>
  <c r="V70" i="25"/>
  <c r="S50" i="27"/>
  <c r="S51" i="27"/>
  <c r="S52" i="27"/>
  <c r="S53" i="27"/>
  <c r="S54" i="27"/>
  <c r="S55" i="27"/>
  <c r="S56" i="27"/>
  <c r="S57" i="27"/>
  <c r="S58" i="27"/>
  <c r="S59" i="27"/>
  <c r="S60" i="27"/>
  <c r="S61" i="27"/>
  <c r="S62" i="27"/>
  <c r="S63" i="27"/>
  <c r="S64" i="27"/>
  <c r="S65" i="27"/>
  <c r="S66" i="27"/>
  <c r="S67" i="27"/>
  <c r="S68" i="27"/>
  <c r="S69" i="27"/>
  <c r="S70" i="27"/>
  <c r="N50" i="29"/>
  <c r="N51" i="29"/>
  <c r="N52" i="29"/>
  <c r="N53" i="29"/>
  <c r="N54" i="29"/>
  <c r="N55" i="29"/>
  <c r="N56" i="29"/>
  <c r="N57" i="29"/>
  <c r="N58" i="29"/>
  <c r="N59" i="29"/>
  <c r="N60" i="29"/>
  <c r="N61" i="29"/>
  <c r="N62" i="29"/>
  <c r="N63" i="29"/>
  <c r="N64" i="29"/>
  <c r="N65" i="29"/>
  <c r="N66" i="29"/>
  <c r="N67" i="29"/>
  <c r="N68" i="29"/>
  <c r="N69" i="29"/>
  <c r="N70" i="29"/>
  <c r="K50" i="29"/>
  <c r="K51" i="29"/>
  <c r="K52" i="29"/>
  <c r="K53" i="29"/>
  <c r="K54" i="29"/>
  <c r="K55" i="29"/>
  <c r="K56" i="29"/>
  <c r="K57" i="29"/>
  <c r="K58" i="29"/>
  <c r="K59" i="29"/>
  <c r="K60" i="29"/>
  <c r="K61" i="29"/>
  <c r="K62" i="29"/>
  <c r="K63" i="29"/>
  <c r="K64" i="29"/>
  <c r="K65" i="29"/>
  <c r="K66" i="29"/>
  <c r="K67" i="29"/>
  <c r="K68" i="29"/>
  <c r="K69" i="29"/>
  <c r="K70" i="29"/>
  <c r="B50" i="25"/>
  <c r="B51" i="25"/>
  <c r="B52" i="25"/>
  <c r="B53" i="25"/>
  <c r="B54" i="25"/>
  <c r="B55" i="25"/>
  <c r="B56" i="25"/>
  <c r="B57" i="25"/>
  <c r="B58" i="25"/>
  <c r="B59" i="25"/>
  <c r="B60" i="25"/>
  <c r="B61" i="25"/>
  <c r="B62" i="25"/>
  <c r="B63" i="25"/>
  <c r="B64" i="25"/>
  <c r="B65" i="25"/>
  <c r="B66" i="25"/>
  <c r="B67" i="25"/>
  <c r="B68" i="25"/>
  <c r="B69" i="25"/>
  <c r="B70" i="25"/>
  <c r="B91" i="27"/>
  <c r="B78" i="27"/>
  <c r="B75" i="27"/>
  <c r="B93" i="27"/>
  <c r="B86" i="25"/>
  <c r="B74" i="25"/>
  <c r="B50" i="27"/>
  <c r="B51" i="27"/>
  <c r="B52" i="27"/>
  <c r="B53" i="27"/>
  <c r="B54" i="27"/>
  <c r="B55" i="27"/>
  <c r="B56" i="27"/>
  <c r="B57" i="27"/>
  <c r="B58" i="27"/>
  <c r="B59" i="27"/>
  <c r="B60" i="27"/>
  <c r="B61" i="27"/>
  <c r="B62" i="27"/>
  <c r="B63" i="27"/>
  <c r="B64" i="27"/>
  <c r="B65" i="27"/>
  <c r="B66" i="27"/>
  <c r="B67" i="27"/>
  <c r="B68" i="27"/>
  <c r="B69" i="27"/>
  <c r="B70" i="27"/>
  <c r="T50" i="25"/>
  <c r="T51" i="25"/>
  <c r="T52" i="25"/>
  <c r="T53" i="25"/>
  <c r="T54" i="25"/>
  <c r="T55" i="25"/>
  <c r="T56" i="25"/>
  <c r="T57" i="25"/>
  <c r="T58" i="25"/>
  <c r="T59" i="25"/>
  <c r="T60" i="25"/>
  <c r="T61" i="25"/>
  <c r="T62" i="25"/>
  <c r="T63" i="25"/>
  <c r="T64" i="25"/>
  <c r="T65" i="25"/>
  <c r="T66" i="25"/>
  <c r="T67" i="25"/>
  <c r="T68" i="25"/>
  <c r="T69" i="25"/>
  <c r="T70" i="25"/>
  <c r="Q50" i="25"/>
  <c r="Q51" i="25"/>
  <c r="Q52" i="25"/>
  <c r="Q53" i="25"/>
  <c r="Q54" i="25"/>
  <c r="Q55" i="25"/>
  <c r="Q56" i="25"/>
  <c r="Q57" i="25"/>
  <c r="Q58" i="25"/>
  <c r="Q59" i="25"/>
  <c r="Q60" i="25"/>
  <c r="Q61" i="25"/>
  <c r="Q62" i="25"/>
  <c r="Q63" i="25"/>
  <c r="Q64" i="25"/>
  <c r="Q65" i="25"/>
  <c r="Q66" i="25"/>
  <c r="Q67" i="25"/>
  <c r="Q68" i="25"/>
  <c r="Q69" i="25"/>
  <c r="Q70" i="25"/>
  <c r="N50" i="25"/>
  <c r="N51" i="25"/>
  <c r="N52" i="25"/>
  <c r="N53" i="25"/>
  <c r="N54" i="25"/>
  <c r="N55" i="25"/>
  <c r="N56" i="25"/>
  <c r="N57" i="25"/>
  <c r="N58" i="25"/>
  <c r="N59" i="25"/>
  <c r="N60" i="25"/>
  <c r="N61" i="25"/>
  <c r="N62" i="25"/>
  <c r="N63" i="25"/>
  <c r="N64" i="25"/>
  <c r="N65" i="25"/>
  <c r="N66" i="25"/>
  <c r="N67" i="25"/>
  <c r="N68" i="25"/>
  <c r="N69" i="25"/>
  <c r="N70" i="25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R50" i="29"/>
  <c r="R51" i="29"/>
  <c r="R52" i="29"/>
  <c r="R53" i="29"/>
  <c r="R54" i="29"/>
  <c r="R55" i="29"/>
  <c r="R56" i="29"/>
  <c r="R57" i="29"/>
  <c r="R58" i="29"/>
  <c r="R59" i="29"/>
  <c r="R60" i="29"/>
  <c r="R61" i="29"/>
  <c r="R62" i="29"/>
  <c r="R63" i="29"/>
  <c r="R64" i="29"/>
  <c r="R65" i="29"/>
  <c r="R66" i="29"/>
  <c r="R67" i="29"/>
  <c r="R68" i="29"/>
  <c r="R69" i="29"/>
  <c r="R70" i="29"/>
  <c r="B76" i="27"/>
  <c r="B88" i="25"/>
  <c r="U50" i="27"/>
  <c r="U51" i="27"/>
  <c r="U52" i="27"/>
  <c r="U53" i="27"/>
  <c r="U54" i="27"/>
  <c r="U55" i="27"/>
  <c r="U56" i="27"/>
  <c r="U57" i="27"/>
  <c r="U58" i="27"/>
  <c r="U59" i="27"/>
  <c r="U60" i="27"/>
  <c r="U61" i="27"/>
  <c r="U62" i="27"/>
  <c r="U63" i="27"/>
  <c r="U64" i="27"/>
  <c r="U65" i="27"/>
  <c r="U66" i="27"/>
  <c r="U67" i="27"/>
  <c r="U68" i="27"/>
  <c r="U69" i="27"/>
  <c r="U70" i="27"/>
  <c r="V50" i="27"/>
  <c r="V51" i="27"/>
  <c r="V52" i="27"/>
  <c r="V53" i="27"/>
  <c r="V54" i="27"/>
  <c r="V55" i="27"/>
  <c r="V56" i="27"/>
  <c r="V57" i="27"/>
  <c r="V58" i="27"/>
  <c r="V59" i="27"/>
  <c r="V60" i="27"/>
  <c r="V61" i="27"/>
  <c r="V62" i="27"/>
  <c r="V63" i="27"/>
  <c r="V64" i="27"/>
  <c r="V65" i="27"/>
  <c r="V66" i="27"/>
  <c r="V67" i="27"/>
  <c r="V68" i="27"/>
  <c r="V69" i="27"/>
  <c r="V70" i="27"/>
  <c r="O50" i="27"/>
  <c r="O51" i="27"/>
  <c r="O52" i="27"/>
  <c r="O53" i="27"/>
  <c r="O54" i="27"/>
  <c r="O55" i="27"/>
  <c r="O56" i="27"/>
  <c r="O57" i="27"/>
  <c r="O58" i="27"/>
  <c r="O59" i="27"/>
  <c r="O60" i="27"/>
  <c r="O61" i="27"/>
  <c r="O62" i="27"/>
  <c r="O63" i="27"/>
  <c r="O64" i="27"/>
  <c r="O65" i="27"/>
  <c r="O66" i="27"/>
  <c r="O67" i="27"/>
  <c r="O68" i="27"/>
  <c r="O69" i="27"/>
  <c r="O70" i="27"/>
  <c r="L50" i="25"/>
  <c r="L51" i="25"/>
  <c r="L52" i="25"/>
  <c r="L53" i="25"/>
  <c r="L54" i="25"/>
  <c r="L55" i="25"/>
  <c r="L56" i="25"/>
  <c r="L57" i="25"/>
  <c r="L58" i="25"/>
  <c r="L59" i="25"/>
  <c r="L60" i="25"/>
  <c r="L61" i="25"/>
  <c r="L62" i="25"/>
  <c r="L63" i="25"/>
  <c r="L64" i="25"/>
  <c r="L65" i="25"/>
  <c r="L66" i="25"/>
  <c r="L67" i="25"/>
  <c r="L68" i="25"/>
  <c r="L69" i="25"/>
  <c r="L70" i="25"/>
  <c r="I50" i="25"/>
  <c r="I51" i="25"/>
  <c r="I52" i="25"/>
  <c r="I53" i="25"/>
  <c r="I54" i="25"/>
  <c r="I55" i="25"/>
  <c r="I56" i="25"/>
  <c r="I57" i="25"/>
  <c r="I58" i="25"/>
  <c r="I59" i="25"/>
  <c r="I60" i="25"/>
  <c r="I61" i="25"/>
  <c r="I62" i="25"/>
  <c r="I63" i="25"/>
  <c r="I64" i="25"/>
  <c r="I65" i="25"/>
  <c r="I66" i="25"/>
  <c r="I67" i="25"/>
  <c r="I68" i="25"/>
  <c r="I69" i="25"/>
  <c r="I70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P50" i="29"/>
  <c r="P51" i="29"/>
  <c r="P52" i="29"/>
  <c r="P53" i="29"/>
  <c r="P54" i="29"/>
  <c r="P55" i="29"/>
  <c r="P56" i="29"/>
  <c r="P57" i="29"/>
  <c r="P58" i="29"/>
  <c r="P59" i="29"/>
  <c r="P60" i="29"/>
  <c r="P61" i="29"/>
  <c r="P62" i="29"/>
  <c r="P63" i="29"/>
  <c r="P64" i="29"/>
  <c r="P65" i="29"/>
  <c r="P66" i="29"/>
  <c r="P67" i="29"/>
  <c r="P68" i="29"/>
  <c r="P69" i="29"/>
  <c r="P70" i="29"/>
  <c r="U50" i="29"/>
  <c r="U51" i="29"/>
  <c r="U52" i="29"/>
  <c r="U53" i="29"/>
  <c r="U54" i="29"/>
  <c r="U55" i="29"/>
  <c r="U56" i="29"/>
  <c r="U57" i="29"/>
  <c r="U58" i="29"/>
  <c r="U59" i="29"/>
  <c r="U60" i="29"/>
  <c r="U61" i="29"/>
  <c r="U62" i="29"/>
  <c r="U63" i="29"/>
  <c r="U64" i="29"/>
  <c r="U65" i="29"/>
  <c r="U66" i="29"/>
  <c r="U67" i="29"/>
  <c r="U68" i="29"/>
  <c r="U69" i="29"/>
  <c r="U70" i="29"/>
  <c r="J50" i="29"/>
  <c r="J51" i="29"/>
  <c r="J52" i="29"/>
  <c r="J53" i="29"/>
  <c r="J54" i="29"/>
  <c r="J55" i="29"/>
  <c r="J56" i="29"/>
  <c r="J57" i="29"/>
  <c r="J58" i="29"/>
  <c r="J59" i="29"/>
  <c r="J60" i="29"/>
  <c r="J61" i="29"/>
  <c r="J62" i="29"/>
  <c r="J63" i="29"/>
  <c r="J64" i="29"/>
  <c r="J65" i="29"/>
  <c r="J66" i="29"/>
  <c r="J67" i="29"/>
  <c r="J68" i="29"/>
  <c r="J69" i="29"/>
  <c r="J70" i="29"/>
  <c r="S50" i="25"/>
  <c r="S51" i="25"/>
  <c r="S52" i="25"/>
  <c r="S53" i="25"/>
  <c r="S54" i="25"/>
  <c r="S55" i="25"/>
  <c r="S56" i="25"/>
  <c r="S57" i="25"/>
  <c r="S58" i="25"/>
  <c r="S59" i="25"/>
  <c r="S60" i="25"/>
  <c r="S61" i="25"/>
  <c r="S62" i="25"/>
  <c r="S63" i="25"/>
  <c r="S64" i="25"/>
  <c r="S65" i="25"/>
  <c r="S66" i="25"/>
  <c r="S67" i="25"/>
  <c r="S68" i="25"/>
  <c r="S69" i="25"/>
  <c r="S70" i="25"/>
  <c r="H50" i="25"/>
  <c r="H51" i="25"/>
  <c r="H52" i="25"/>
  <c r="H53" i="25"/>
  <c r="H54" i="25"/>
  <c r="H55" i="25"/>
  <c r="H56" i="25"/>
  <c r="H57" i="25"/>
  <c r="H58" i="25"/>
  <c r="H59" i="25"/>
  <c r="H60" i="25"/>
  <c r="H61" i="25"/>
  <c r="H62" i="25"/>
  <c r="H63" i="25"/>
  <c r="H64" i="25"/>
  <c r="H65" i="25"/>
  <c r="H66" i="25"/>
  <c r="H67" i="25"/>
  <c r="H68" i="25"/>
  <c r="H69" i="25"/>
  <c r="H70" i="25"/>
  <c r="H34" i="16"/>
  <c r="V50" i="22"/>
  <c r="V51" i="22"/>
  <c r="V52" i="22" s="1"/>
  <c r="V53" i="22" s="1"/>
  <c r="V54" i="22" s="1"/>
  <c r="V55" i="22" s="1"/>
  <c r="V56" i="22" s="1"/>
  <c r="V57" i="22" s="1"/>
  <c r="V58" i="22" s="1"/>
  <c r="V59" i="22" s="1"/>
  <c r="V60" i="22" s="1"/>
  <c r="V61" i="22" s="1"/>
  <c r="V62" i="22" s="1"/>
  <c r="V63" i="22" s="1"/>
  <c r="V64" i="22" s="1"/>
  <c r="V65" i="22" s="1"/>
  <c r="V66" i="22" s="1"/>
  <c r="V67" i="22" s="1"/>
  <c r="V68" i="22" s="1"/>
  <c r="V69" i="22" s="1"/>
  <c r="V70" i="22" s="1"/>
  <c r="U50" i="25"/>
  <c r="U51" i="25"/>
  <c r="U52" i="25"/>
  <c r="U53" i="25"/>
  <c r="U54" i="25"/>
  <c r="U55" i="25"/>
  <c r="U56" i="25"/>
  <c r="U57" i="25"/>
  <c r="U58" i="25"/>
  <c r="U59" i="25"/>
  <c r="U60" i="25"/>
  <c r="U61" i="25"/>
  <c r="U62" i="25"/>
  <c r="U63" i="25"/>
  <c r="U64" i="25"/>
  <c r="U65" i="25"/>
  <c r="U66" i="25"/>
  <c r="U67" i="25"/>
  <c r="U68" i="25"/>
  <c r="U69" i="25"/>
  <c r="U70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O50" i="25"/>
  <c r="O51" i="25"/>
  <c r="O52" i="25"/>
  <c r="O53" i="25"/>
  <c r="O54" i="25"/>
  <c r="O55" i="25"/>
  <c r="O56" i="25"/>
  <c r="O57" i="25"/>
  <c r="O58" i="25"/>
  <c r="O59" i="25"/>
  <c r="O60" i="25"/>
  <c r="O61" i="25"/>
  <c r="O62" i="25"/>
  <c r="O63" i="25"/>
  <c r="O64" i="25"/>
  <c r="O65" i="25"/>
  <c r="O66" i="25"/>
  <c r="O67" i="25"/>
  <c r="O68" i="25"/>
  <c r="O69" i="25"/>
  <c r="O70" i="25"/>
  <c r="B85" i="27"/>
  <c r="B77" i="27"/>
  <c r="H45" i="19"/>
  <c r="B85" i="23"/>
  <c r="B76" i="23"/>
  <c r="C76" i="23" s="1"/>
  <c r="B82" i="23"/>
  <c r="B93" i="23"/>
  <c r="B83" i="23"/>
  <c r="B86" i="23"/>
  <c r="B80" i="23"/>
  <c r="B78" i="23"/>
  <c r="B94" i="23"/>
  <c r="B77" i="23"/>
  <c r="B89" i="23"/>
  <c r="B75" i="23"/>
  <c r="B84" i="23"/>
  <c r="B90" i="23"/>
  <c r="B74" i="23"/>
  <c r="B87" i="23"/>
  <c r="B79" i="23"/>
  <c r="B81" i="23"/>
  <c r="C81" i="23" s="1"/>
  <c r="B91" i="23"/>
  <c r="B88" i="23"/>
  <c r="B92" i="23"/>
  <c r="B84" i="25"/>
  <c r="B90" i="25"/>
  <c r="D50" i="27"/>
  <c r="D51" i="27"/>
  <c r="D52" i="27"/>
  <c r="D53" i="27"/>
  <c r="D54" i="27"/>
  <c r="D55" i="27"/>
  <c r="D56" i="27"/>
  <c r="D57" i="27"/>
  <c r="D58" i="27"/>
  <c r="D59" i="27"/>
  <c r="D60" i="27"/>
  <c r="D61" i="27"/>
  <c r="D62" i="27"/>
  <c r="D63" i="27"/>
  <c r="D64" i="27"/>
  <c r="D65" i="27"/>
  <c r="D66" i="27"/>
  <c r="D67" i="27"/>
  <c r="D68" i="27"/>
  <c r="D69" i="27"/>
  <c r="D70" i="27"/>
  <c r="H50" i="27"/>
  <c r="H51" i="27"/>
  <c r="H52" i="27"/>
  <c r="H53" i="27"/>
  <c r="H54" i="27"/>
  <c r="H55" i="27"/>
  <c r="H56" i="27"/>
  <c r="H57" i="27"/>
  <c r="H58" i="27"/>
  <c r="H59" i="27"/>
  <c r="H60" i="27"/>
  <c r="H61" i="27"/>
  <c r="H62" i="27"/>
  <c r="H63" i="27"/>
  <c r="H64" i="27"/>
  <c r="H65" i="27"/>
  <c r="H66" i="27"/>
  <c r="H67" i="27"/>
  <c r="H68" i="27"/>
  <c r="H69" i="27"/>
  <c r="H70" i="27"/>
  <c r="D50" i="25"/>
  <c r="D51" i="25"/>
  <c r="D52" i="25"/>
  <c r="D53" i="25"/>
  <c r="D54" i="25"/>
  <c r="D55" i="25"/>
  <c r="D56" i="25"/>
  <c r="D57" i="25"/>
  <c r="D58" i="25"/>
  <c r="D59" i="25"/>
  <c r="D60" i="25"/>
  <c r="D61" i="25"/>
  <c r="D62" i="25"/>
  <c r="D63" i="25"/>
  <c r="D64" i="25"/>
  <c r="D65" i="25"/>
  <c r="D66" i="25"/>
  <c r="D67" i="25"/>
  <c r="D68" i="25"/>
  <c r="D69" i="25"/>
  <c r="D70" i="25"/>
  <c r="P50" i="25"/>
  <c r="P51" i="25"/>
  <c r="P52" i="25"/>
  <c r="P53" i="25"/>
  <c r="P54" i="25"/>
  <c r="P55" i="25"/>
  <c r="P56" i="25"/>
  <c r="P57" i="25"/>
  <c r="P58" i="25"/>
  <c r="P59" i="25"/>
  <c r="P60" i="25"/>
  <c r="P61" i="25"/>
  <c r="P62" i="25"/>
  <c r="P63" i="25"/>
  <c r="P64" i="25"/>
  <c r="P65" i="25"/>
  <c r="P66" i="25"/>
  <c r="P67" i="25"/>
  <c r="P68" i="25"/>
  <c r="P69" i="25"/>
  <c r="P70" i="25"/>
  <c r="T50" i="27"/>
  <c r="T51" i="27"/>
  <c r="T52" i="27"/>
  <c r="T53" i="27"/>
  <c r="T54" i="27"/>
  <c r="T55" i="27"/>
  <c r="T56" i="27"/>
  <c r="T57" i="27"/>
  <c r="T58" i="27"/>
  <c r="T59" i="27"/>
  <c r="T60" i="27"/>
  <c r="T61" i="27"/>
  <c r="T62" i="27"/>
  <c r="T63" i="27"/>
  <c r="T64" i="27"/>
  <c r="T65" i="27"/>
  <c r="T66" i="27"/>
  <c r="T67" i="27"/>
  <c r="T68" i="27"/>
  <c r="T69" i="27"/>
  <c r="T70" i="27"/>
  <c r="H50" i="29"/>
  <c r="H51" i="29"/>
  <c r="H52" i="29"/>
  <c r="H53" i="29"/>
  <c r="H54" i="29"/>
  <c r="H55" i="29"/>
  <c r="H56" i="29"/>
  <c r="H57" i="29"/>
  <c r="H58" i="29"/>
  <c r="H59" i="29"/>
  <c r="H60" i="29"/>
  <c r="H61" i="29"/>
  <c r="H62" i="29"/>
  <c r="H63" i="29"/>
  <c r="H64" i="29"/>
  <c r="H65" i="29"/>
  <c r="H66" i="29"/>
  <c r="H67" i="29"/>
  <c r="H68" i="29"/>
  <c r="H69" i="29"/>
  <c r="H70" i="29"/>
  <c r="M50" i="29"/>
  <c r="M51" i="29"/>
  <c r="M52" i="29"/>
  <c r="M53" i="29"/>
  <c r="M54" i="29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B50" i="29"/>
  <c r="B51" i="29"/>
  <c r="B52" i="29"/>
  <c r="B53" i="29"/>
  <c r="B54" i="29"/>
  <c r="B55" i="29"/>
  <c r="B56" i="29"/>
  <c r="B57" i="29"/>
  <c r="B58" i="29"/>
  <c r="B59" i="29"/>
  <c r="B60" i="29"/>
  <c r="B61" i="29"/>
  <c r="B62" i="29"/>
  <c r="B63" i="29"/>
  <c r="B64" i="29"/>
  <c r="B65" i="29"/>
  <c r="B66" i="29"/>
  <c r="B67" i="29"/>
  <c r="B68" i="29"/>
  <c r="B69" i="29"/>
  <c r="B70" i="29"/>
  <c r="B35" i="25"/>
  <c r="B20" i="27"/>
  <c r="B28" i="27"/>
  <c r="B26" i="25"/>
  <c r="B19" i="25"/>
  <c r="B16" i="25"/>
  <c r="B17" i="25"/>
  <c r="B20" i="25"/>
  <c r="B24" i="25"/>
  <c r="B33" i="27"/>
  <c r="B31" i="27"/>
  <c r="H56" i="28"/>
  <c r="H57" i="28"/>
  <c r="H55" i="21"/>
  <c r="H62" i="21"/>
  <c r="B25" i="27"/>
  <c r="H53" i="26"/>
  <c r="H57" i="26"/>
  <c r="H59" i="26"/>
  <c r="C90" i="25"/>
  <c r="B31" i="25"/>
  <c r="C77" i="27"/>
  <c r="B18" i="27"/>
  <c r="C81" i="25"/>
  <c r="B22" i="25"/>
  <c r="C86" i="23"/>
  <c r="C83" i="29"/>
  <c r="B24" i="29"/>
  <c r="D85" i="25"/>
  <c r="C26" i="25"/>
  <c r="D78" i="25"/>
  <c r="C19" i="25"/>
  <c r="C82" i="29"/>
  <c r="B23" i="29"/>
  <c r="C88" i="23"/>
  <c r="D88" i="23" s="1"/>
  <c r="C75" i="23"/>
  <c r="C93" i="23"/>
  <c r="C76" i="27"/>
  <c r="B17" i="27"/>
  <c r="C75" i="27"/>
  <c r="B16" i="27"/>
  <c r="C80" i="27"/>
  <c r="B21" i="27"/>
  <c r="C92" i="25"/>
  <c r="B33" i="25"/>
  <c r="B18" i="25"/>
  <c r="C88" i="29"/>
  <c r="B29" i="29"/>
  <c r="C78" i="29"/>
  <c r="B19" i="29"/>
  <c r="C74" i="25"/>
  <c r="B15" i="25"/>
  <c r="C94" i="29"/>
  <c r="B35" i="29"/>
  <c r="C85" i="24"/>
  <c r="C84" i="25"/>
  <c r="B25" i="25"/>
  <c r="C86" i="27"/>
  <c r="B27" i="27"/>
  <c r="D90" i="27"/>
  <c r="C31" i="27"/>
  <c r="D94" i="25"/>
  <c r="C35" i="25"/>
  <c r="C89" i="23"/>
  <c r="D79" i="25"/>
  <c r="C20" i="25"/>
  <c r="D87" i="27"/>
  <c r="C28" i="27"/>
  <c r="D79" i="27"/>
  <c r="C20" i="27"/>
  <c r="C78" i="27"/>
  <c r="B19" i="27"/>
  <c r="C83" i="27"/>
  <c r="B24" i="27"/>
  <c r="C91" i="25"/>
  <c r="B32" i="25"/>
  <c r="D77" i="25"/>
  <c r="C18" i="25"/>
  <c r="C89" i="29"/>
  <c r="B30" i="29"/>
  <c r="C87" i="29"/>
  <c r="B28" i="29"/>
  <c r="C79" i="24"/>
  <c r="C90" i="24"/>
  <c r="D90" i="24" s="1"/>
  <c r="E90" i="24" s="1"/>
  <c r="C92" i="24"/>
  <c r="C74" i="23"/>
  <c r="C88" i="25"/>
  <c r="B29" i="25"/>
  <c r="C84" i="29"/>
  <c r="B25" i="29"/>
  <c r="C77" i="23"/>
  <c r="D83" i="25"/>
  <c r="C24" i="25"/>
  <c r="C81" i="27"/>
  <c r="B22" i="27"/>
  <c r="C82" i="25"/>
  <c r="B23" i="25"/>
  <c r="C74" i="29"/>
  <c r="B15" i="29"/>
  <c r="C81" i="29"/>
  <c r="B22" i="29"/>
  <c r="C91" i="29"/>
  <c r="B32" i="29"/>
  <c r="B34" i="25"/>
  <c r="C80" i="23"/>
  <c r="C74" i="27"/>
  <c r="B15" i="27"/>
  <c r="C77" i="29"/>
  <c r="B18" i="29"/>
  <c r="C87" i="25"/>
  <c r="B28" i="25"/>
  <c r="C76" i="29"/>
  <c r="B17" i="29"/>
  <c r="C80" i="24"/>
  <c r="D80" i="24" s="1"/>
  <c r="C92" i="23"/>
  <c r="C83" i="23"/>
  <c r="C79" i="23"/>
  <c r="C94" i="23"/>
  <c r="C85" i="23"/>
  <c r="D76" i="25"/>
  <c r="C17" i="25"/>
  <c r="D75" i="25"/>
  <c r="C16" i="25"/>
  <c r="B23" i="27"/>
  <c r="C94" i="27"/>
  <c r="B35" i="27"/>
  <c r="C89" i="25"/>
  <c r="B30" i="25"/>
  <c r="C93" i="29"/>
  <c r="B34" i="29"/>
  <c r="C80" i="29"/>
  <c r="B21" i="29"/>
  <c r="C75" i="29"/>
  <c r="B16" i="29"/>
  <c r="D93" i="25"/>
  <c r="C34" i="25"/>
  <c r="C82" i="24"/>
  <c r="C88" i="24"/>
  <c r="D84" i="27"/>
  <c r="C25" i="27"/>
  <c r="C92" i="29"/>
  <c r="B33" i="29"/>
  <c r="C78" i="24"/>
  <c r="C90" i="23"/>
  <c r="C85" i="27"/>
  <c r="B26" i="27"/>
  <c r="C86" i="25"/>
  <c r="B27" i="25"/>
  <c r="D92" i="27"/>
  <c r="C33" i="27"/>
  <c r="C85" i="29"/>
  <c r="B26" i="29"/>
  <c r="C84" i="23"/>
  <c r="C93" i="27"/>
  <c r="B34" i="27"/>
  <c r="C88" i="27"/>
  <c r="B29" i="27"/>
  <c r="C87" i="23"/>
  <c r="D87" i="23" s="1"/>
  <c r="C78" i="23"/>
  <c r="C91" i="27"/>
  <c r="B32" i="27"/>
  <c r="D82" i="27"/>
  <c r="C23" i="27"/>
  <c r="C89" i="27"/>
  <c r="B30" i="27"/>
  <c r="C80" i="25"/>
  <c r="B21" i="25"/>
  <c r="C79" i="29"/>
  <c r="B20" i="29"/>
  <c r="C90" i="29"/>
  <c r="B31" i="29"/>
  <c r="C86" i="29"/>
  <c r="B27" i="29"/>
  <c r="C93" i="24"/>
  <c r="C89" i="24"/>
  <c r="H56" i="21"/>
  <c r="H60" i="21"/>
  <c r="H58" i="28"/>
  <c r="H61" i="28"/>
  <c r="H63" i="28"/>
  <c r="D87" i="29"/>
  <c r="C28" i="29"/>
  <c r="D86" i="27"/>
  <c r="C27" i="27"/>
  <c r="D74" i="25"/>
  <c r="C15" i="25"/>
  <c r="D93" i="23"/>
  <c r="D83" i="29"/>
  <c r="C24" i="29"/>
  <c r="D77" i="27"/>
  <c r="C18" i="27"/>
  <c r="D84" i="23"/>
  <c r="D85" i="23"/>
  <c r="D76" i="29"/>
  <c r="C17" i="29"/>
  <c r="D74" i="27"/>
  <c r="C15" i="27"/>
  <c r="D77" i="23"/>
  <c r="D84" i="29"/>
  <c r="C25" i="29"/>
  <c r="D92" i="24"/>
  <c r="D83" i="27"/>
  <c r="C24" i="27"/>
  <c r="E79" i="27"/>
  <c r="D20" i="27"/>
  <c r="D80" i="27"/>
  <c r="C21" i="27"/>
  <c r="D89" i="25"/>
  <c r="C30" i="25"/>
  <c r="D77" i="29"/>
  <c r="C18" i="29"/>
  <c r="D78" i="23"/>
  <c r="D81" i="27"/>
  <c r="C22" i="27"/>
  <c r="E82" i="27"/>
  <c r="D23" i="27"/>
  <c r="D82" i="24"/>
  <c r="E76" i="25"/>
  <c r="D17" i="25"/>
  <c r="D89" i="29"/>
  <c r="C30" i="29"/>
  <c r="D84" i="25"/>
  <c r="C25" i="25"/>
  <c r="D78" i="29"/>
  <c r="C19" i="29"/>
  <c r="D75" i="23"/>
  <c r="D82" i="29"/>
  <c r="C23" i="29"/>
  <c r="D90" i="25"/>
  <c r="C31" i="25"/>
  <c r="D94" i="27"/>
  <c r="C35" i="27"/>
  <c r="D94" i="23"/>
  <c r="D83" i="23"/>
  <c r="D87" i="25"/>
  <c r="C28" i="25"/>
  <c r="D80" i="23"/>
  <c r="D81" i="23"/>
  <c r="D88" i="25"/>
  <c r="C29" i="25"/>
  <c r="E87" i="27"/>
  <c r="D28" i="27"/>
  <c r="D86" i="25"/>
  <c r="C27" i="25"/>
  <c r="D92" i="29"/>
  <c r="C33" i="29"/>
  <c r="E93" i="25"/>
  <c r="D34" i="25"/>
  <c r="D79" i="23"/>
  <c r="D91" i="29"/>
  <c r="C32" i="29"/>
  <c r="E77" i="25"/>
  <c r="D18" i="25"/>
  <c r="D78" i="27"/>
  <c r="C19" i="27"/>
  <c r="E94" i="25"/>
  <c r="D35" i="25"/>
  <c r="D85" i="24"/>
  <c r="D88" i="29"/>
  <c r="C29" i="29"/>
  <c r="E78" i="25"/>
  <c r="D19" i="25"/>
  <c r="D90" i="29"/>
  <c r="C31" i="29"/>
  <c r="D90" i="23"/>
  <c r="D80" i="29"/>
  <c r="C21" i="29"/>
  <c r="D74" i="29"/>
  <c r="C15" i="29"/>
  <c r="D93" i="29"/>
  <c r="C34" i="29"/>
  <c r="D88" i="27"/>
  <c r="C29" i="27"/>
  <c r="D92" i="23"/>
  <c r="D82" i="25"/>
  <c r="C23" i="25"/>
  <c r="E83" i="25"/>
  <c r="D24" i="25"/>
  <c r="D79" i="24"/>
  <c r="E79" i="25"/>
  <c r="D20" i="25"/>
  <c r="D75" i="27"/>
  <c r="C16" i="27"/>
  <c r="D76" i="27"/>
  <c r="C17" i="27"/>
  <c r="D89" i="27"/>
  <c r="C30" i="27"/>
  <c r="E92" i="27"/>
  <c r="D33" i="27"/>
  <c r="D88" i="24"/>
  <c r="D89" i="24"/>
  <c r="D79" i="29"/>
  <c r="C20" i="29"/>
  <c r="D78" i="24"/>
  <c r="D93" i="24"/>
  <c r="D91" i="27"/>
  <c r="C32" i="27"/>
  <c r="D86" i="29"/>
  <c r="C27" i="29"/>
  <c r="D80" i="25"/>
  <c r="C21" i="25"/>
  <c r="D93" i="27"/>
  <c r="C34" i="27"/>
  <c r="D85" i="29"/>
  <c r="C26" i="29"/>
  <c r="D85" i="27"/>
  <c r="C26" i="27"/>
  <c r="E84" i="27"/>
  <c r="D25" i="27"/>
  <c r="D75" i="29"/>
  <c r="C16" i="29"/>
  <c r="E75" i="25"/>
  <c r="D16" i="25"/>
  <c r="D81" i="29"/>
  <c r="C22" i="29"/>
  <c r="E90" i="27"/>
  <c r="D31" i="27"/>
  <c r="D94" i="29"/>
  <c r="C35" i="29"/>
  <c r="E85" i="25"/>
  <c r="D26" i="25"/>
  <c r="D81" i="25"/>
  <c r="C22" i="25"/>
  <c r="D76" i="23"/>
  <c r="D74" i="23"/>
  <c r="D91" i="25"/>
  <c r="C32" i="25"/>
  <c r="D92" i="25"/>
  <c r="C33" i="25"/>
  <c r="E75" i="27"/>
  <c r="D16" i="27"/>
  <c r="E90" i="23"/>
  <c r="F94" i="25"/>
  <c r="E35" i="25"/>
  <c r="E92" i="29"/>
  <c r="D33" i="29"/>
  <c r="E78" i="29"/>
  <c r="D19" i="29"/>
  <c r="F76" i="25"/>
  <c r="E17" i="25"/>
  <c r="E80" i="27"/>
  <c r="D21" i="27"/>
  <c r="E81" i="29"/>
  <c r="D22" i="29"/>
  <c r="E85" i="27"/>
  <c r="D26" i="27"/>
  <c r="E80" i="25"/>
  <c r="D21" i="25"/>
  <c r="E78" i="24"/>
  <c r="F79" i="25"/>
  <c r="E20" i="25"/>
  <c r="F83" i="25"/>
  <c r="E24" i="25"/>
  <c r="E93" i="29"/>
  <c r="D34" i="29"/>
  <c r="E90" i="29"/>
  <c r="D31" i="29"/>
  <c r="E88" i="29"/>
  <c r="D29" i="29"/>
  <c r="E78" i="27"/>
  <c r="D19" i="27"/>
  <c r="E86" i="25"/>
  <c r="D27" i="25"/>
  <c r="E83" i="23"/>
  <c r="E82" i="24"/>
  <c r="E77" i="29"/>
  <c r="D18" i="29"/>
  <c r="E92" i="24"/>
  <c r="E74" i="27"/>
  <c r="D15" i="27"/>
  <c r="E84" i="23"/>
  <c r="E87" i="29"/>
  <c r="D28" i="29"/>
  <c r="E25" i="27"/>
  <c r="F84" i="27"/>
  <c r="E93" i="24"/>
  <c r="F93" i="24" s="1"/>
  <c r="E79" i="29"/>
  <c r="D20" i="29"/>
  <c r="E89" i="27"/>
  <c r="D30" i="27"/>
  <c r="E79" i="23"/>
  <c r="E88" i="25"/>
  <c r="D29" i="25"/>
  <c r="E87" i="25"/>
  <c r="D28" i="25"/>
  <c r="E90" i="25"/>
  <c r="D31" i="25"/>
  <c r="E78" i="23"/>
  <c r="E83" i="27"/>
  <c r="D24" i="27"/>
  <c r="E81" i="25"/>
  <c r="D22" i="25"/>
  <c r="E94" i="29"/>
  <c r="D35" i="29"/>
  <c r="E85" i="29"/>
  <c r="D26" i="29"/>
  <c r="E86" i="29"/>
  <c r="D27" i="29"/>
  <c r="E88" i="24"/>
  <c r="E79" i="24"/>
  <c r="E88" i="27"/>
  <c r="D29" i="27"/>
  <c r="F77" i="25"/>
  <c r="E18" i="25"/>
  <c r="F87" i="27"/>
  <c r="E28" i="27"/>
  <c r="E94" i="23"/>
  <c r="E82" i="29"/>
  <c r="D23" i="29"/>
  <c r="E84" i="25"/>
  <c r="D25" i="25"/>
  <c r="F82" i="27"/>
  <c r="E23" i="27"/>
  <c r="E89" i="25"/>
  <c r="D30" i="25"/>
  <c r="E84" i="29"/>
  <c r="D25" i="29"/>
  <c r="E74" i="25"/>
  <c r="D15" i="25"/>
  <c r="E76" i="29"/>
  <c r="D17" i="29"/>
  <c r="E77" i="27"/>
  <c r="D18" i="27"/>
  <c r="E92" i="25"/>
  <c r="D33" i="25"/>
  <c r="E91" i="25"/>
  <c r="D32" i="25"/>
  <c r="F75" i="25"/>
  <c r="E16" i="25"/>
  <c r="E82" i="25"/>
  <c r="D23" i="25"/>
  <c r="E74" i="29"/>
  <c r="D15" i="29"/>
  <c r="E74" i="23"/>
  <c r="F85" i="25"/>
  <c r="E26" i="25"/>
  <c r="F90" i="27"/>
  <c r="E31" i="27"/>
  <c r="E75" i="29"/>
  <c r="D16" i="29"/>
  <c r="E93" i="27"/>
  <c r="D34" i="27"/>
  <c r="E91" i="27"/>
  <c r="D32" i="27"/>
  <c r="F92" i="27"/>
  <c r="E33" i="27"/>
  <c r="E76" i="27"/>
  <c r="D17" i="27"/>
  <c r="E80" i="29"/>
  <c r="D21" i="29"/>
  <c r="F78" i="25"/>
  <c r="E19" i="25"/>
  <c r="E85" i="24"/>
  <c r="E91" i="29"/>
  <c r="D32" i="29"/>
  <c r="F93" i="25"/>
  <c r="E34" i="25"/>
  <c r="E80" i="23"/>
  <c r="E94" i="27"/>
  <c r="D35" i="27"/>
  <c r="E75" i="23"/>
  <c r="E89" i="29"/>
  <c r="D30" i="29"/>
  <c r="E81" i="27"/>
  <c r="D22" i="27"/>
  <c r="F79" i="27"/>
  <c r="E20" i="27"/>
  <c r="E77" i="23"/>
  <c r="E85" i="23"/>
  <c r="E83" i="29"/>
  <c r="D24" i="29"/>
  <c r="E86" i="27"/>
  <c r="D27" i="27"/>
  <c r="F88" i="27"/>
  <c r="E29" i="27"/>
  <c r="G92" i="27"/>
  <c r="F33" i="27"/>
  <c r="F75" i="29"/>
  <c r="E16" i="29"/>
  <c r="F84" i="29"/>
  <c r="E25" i="29"/>
  <c r="G87" i="27"/>
  <c r="F28" i="27"/>
  <c r="F88" i="25"/>
  <c r="E29" i="25"/>
  <c r="F90" i="29"/>
  <c r="E31" i="29"/>
  <c r="F89" i="29"/>
  <c r="E30" i="29"/>
  <c r="G90" i="27"/>
  <c r="F31" i="27"/>
  <c r="G75" i="25"/>
  <c r="F16" i="25"/>
  <c r="F76" i="29"/>
  <c r="E17" i="29"/>
  <c r="F82" i="29"/>
  <c r="E23" i="29"/>
  <c r="F79" i="24"/>
  <c r="F86" i="29"/>
  <c r="E27" i="29"/>
  <c r="F78" i="23"/>
  <c r="F83" i="23"/>
  <c r="F93" i="29"/>
  <c r="E34" i="29"/>
  <c r="F85" i="27"/>
  <c r="E26" i="27"/>
  <c r="F80" i="27"/>
  <c r="E21" i="27"/>
  <c r="G94" i="25"/>
  <c r="F35" i="25"/>
  <c r="F81" i="27"/>
  <c r="E22" i="27"/>
  <c r="F80" i="23"/>
  <c r="F82" i="25"/>
  <c r="E23" i="25"/>
  <c r="F81" i="25"/>
  <c r="E22" i="25"/>
  <c r="F83" i="27"/>
  <c r="E24" i="27"/>
  <c r="F79" i="29"/>
  <c r="E20" i="29"/>
  <c r="F92" i="24"/>
  <c r="F86" i="25"/>
  <c r="E27" i="25"/>
  <c r="F80" i="25"/>
  <c r="E21" i="25"/>
  <c r="F77" i="23"/>
  <c r="F85" i="24"/>
  <c r="F79" i="23"/>
  <c r="F84" i="23"/>
  <c r="F77" i="29"/>
  <c r="E18" i="29"/>
  <c r="F78" i="27"/>
  <c r="E19" i="27"/>
  <c r="F81" i="29"/>
  <c r="E22" i="29"/>
  <c r="G76" i="25"/>
  <c r="F17" i="25"/>
  <c r="F84" i="25"/>
  <c r="E25" i="25"/>
  <c r="G84" i="27"/>
  <c r="F25" i="27"/>
  <c r="F85" i="23"/>
  <c r="F91" i="29"/>
  <c r="E32" i="29"/>
  <c r="F77" i="27"/>
  <c r="E18" i="27"/>
  <c r="F87" i="29"/>
  <c r="E28" i="29"/>
  <c r="G79" i="25"/>
  <c r="F20" i="25"/>
  <c r="F92" i="29"/>
  <c r="E33" i="29"/>
  <c r="F86" i="27"/>
  <c r="E27" i="27"/>
  <c r="G79" i="27"/>
  <c r="F20" i="27"/>
  <c r="F75" i="23"/>
  <c r="G78" i="25"/>
  <c r="F19" i="25"/>
  <c r="F91" i="27"/>
  <c r="E32" i="27"/>
  <c r="G85" i="25"/>
  <c r="F26" i="25"/>
  <c r="F91" i="25"/>
  <c r="E32" i="25"/>
  <c r="F89" i="25"/>
  <c r="E30" i="25"/>
  <c r="F94" i="23"/>
  <c r="G77" i="25"/>
  <c r="F18" i="25"/>
  <c r="F85" i="29"/>
  <c r="E26" i="29"/>
  <c r="F90" i="25"/>
  <c r="E31" i="25"/>
  <c r="F83" i="29"/>
  <c r="E24" i="29"/>
  <c r="F94" i="27"/>
  <c r="E35" i="27"/>
  <c r="G93" i="25"/>
  <c r="F34" i="25"/>
  <c r="F80" i="29"/>
  <c r="E21" i="29"/>
  <c r="F76" i="27"/>
  <c r="E17" i="27"/>
  <c r="F93" i="27"/>
  <c r="E34" i="27"/>
  <c r="F74" i="23"/>
  <c r="F74" i="29"/>
  <c r="E15" i="29"/>
  <c r="F92" i="25"/>
  <c r="E33" i="25"/>
  <c r="F74" i="25"/>
  <c r="E15" i="25"/>
  <c r="G82" i="27"/>
  <c r="F23" i="27"/>
  <c r="F88" i="24"/>
  <c r="F94" i="29"/>
  <c r="E35" i="29"/>
  <c r="F87" i="25"/>
  <c r="E28" i="25"/>
  <c r="F89" i="27"/>
  <c r="E30" i="27"/>
  <c r="F74" i="27"/>
  <c r="E15" i="27"/>
  <c r="F82" i="24"/>
  <c r="F88" i="29"/>
  <c r="E29" i="29"/>
  <c r="G83" i="25"/>
  <c r="F24" i="25"/>
  <c r="F78" i="24"/>
  <c r="F78" i="29"/>
  <c r="E19" i="29"/>
  <c r="F90" i="23"/>
  <c r="F75" i="27"/>
  <c r="E16" i="27"/>
  <c r="G78" i="29"/>
  <c r="F19" i="29"/>
  <c r="H83" i="25"/>
  <c r="G24" i="25"/>
  <c r="G74" i="27"/>
  <c r="F15" i="27"/>
  <c r="G74" i="29"/>
  <c r="F15" i="29"/>
  <c r="G80" i="29"/>
  <c r="F21" i="29"/>
  <c r="G83" i="29"/>
  <c r="F24" i="29"/>
  <c r="H77" i="25"/>
  <c r="G18" i="25"/>
  <c r="G91" i="25"/>
  <c r="F32" i="25"/>
  <c r="H79" i="27"/>
  <c r="G20" i="27"/>
  <c r="G87" i="29"/>
  <c r="F28" i="29"/>
  <c r="H84" i="27"/>
  <c r="G25" i="27"/>
  <c r="G84" i="25"/>
  <c r="F25" i="25"/>
  <c r="H76" i="25"/>
  <c r="G17" i="25"/>
  <c r="G84" i="23"/>
  <c r="G79" i="29"/>
  <c r="F20" i="29"/>
  <c r="H94" i="25"/>
  <c r="G35" i="25"/>
  <c r="G79" i="24"/>
  <c r="G76" i="29"/>
  <c r="F17" i="29"/>
  <c r="G84" i="29"/>
  <c r="F25" i="29"/>
  <c r="G76" i="27"/>
  <c r="F17" i="27"/>
  <c r="G91" i="27"/>
  <c r="F32" i="27"/>
  <c r="H79" i="25"/>
  <c r="G20" i="25"/>
  <c r="G87" i="25"/>
  <c r="F28" i="25"/>
  <c r="G85" i="29"/>
  <c r="F26" i="29"/>
  <c r="G88" i="29"/>
  <c r="F29" i="29"/>
  <c r="G94" i="29"/>
  <c r="F35" i="29"/>
  <c r="H82" i="27"/>
  <c r="G23" i="27"/>
  <c r="G74" i="23"/>
  <c r="H93" i="25"/>
  <c r="G34" i="25"/>
  <c r="G90" i="25"/>
  <c r="F31" i="25"/>
  <c r="G94" i="23"/>
  <c r="H78" i="25"/>
  <c r="G19" i="25"/>
  <c r="G86" i="27"/>
  <c r="F27" i="27"/>
  <c r="G77" i="27"/>
  <c r="F18" i="27"/>
  <c r="G78" i="27"/>
  <c r="F19" i="27"/>
  <c r="G80" i="25"/>
  <c r="F21" i="25"/>
  <c r="G83" i="27"/>
  <c r="F24" i="27"/>
  <c r="G80" i="23"/>
  <c r="G80" i="27"/>
  <c r="F21" i="27"/>
  <c r="G93" i="29"/>
  <c r="F34" i="29"/>
  <c r="G78" i="23"/>
  <c r="H75" i="25"/>
  <c r="G16" i="25"/>
  <c r="G90" i="29"/>
  <c r="F31" i="29"/>
  <c r="G75" i="29"/>
  <c r="F16" i="29"/>
  <c r="G90" i="23"/>
  <c r="G78" i="24"/>
  <c r="G92" i="25"/>
  <c r="F33" i="25"/>
  <c r="G75" i="23"/>
  <c r="G75" i="27"/>
  <c r="F16" i="27"/>
  <c r="G89" i="27"/>
  <c r="F30" i="27"/>
  <c r="G88" i="24"/>
  <c r="G74" i="25"/>
  <c r="F15" i="25"/>
  <c r="F34" i="27"/>
  <c r="G93" i="27"/>
  <c r="G94" i="27"/>
  <c r="F35" i="27"/>
  <c r="G89" i="25"/>
  <c r="F30" i="25"/>
  <c r="H85" i="25"/>
  <c r="G26" i="25"/>
  <c r="G92" i="29"/>
  <c r="F33" i="29"/>
  <c r="G91" i="29"/>
  <c r="F32" i="29"/>
  <c r="G81" i="29"/>
  <c r="F22" i="29"/>
  <c r="G85" i="24"/>
  <c r="G86" i="25"/>
  <c r="F27" i="25"/>
  <c r="G81" i="25"/>
  <c r="F22" i="25"/>
  <c r="G81" i="27"/>
  <c r="F22" i="27"/>
  <c r="G82" i="29"/>
  <c r="F23" i="29"/>
  <c r="G88" i="25"/>
  <c r="F29" i="25"/>
  <c r="H92" i="27"/>
  <c r="G33" i="27"/>
  <c r="G82" i="24"/>
  <c r="G85" i="23"/>
  <c r="G77" i="29"/>
  <c r="F18" i="29"/>
  <c r="G79" i="23"/>
  <c r="G77" i="23"/>
  <c r="G92" i="24"/>
  <c r="H92" i="24" s="1"/>
  <c r="G82" i="25"/>
  <c r="F23" i="25"/>
  <c r="G85" i="27"/>
  <c r="F26" i="27"/>
  <c r="G83" i="23"/>
  <c r="G93" i="24"/>
  <c r="G86" i="29"/>
  <c r="F27" i="29"/>
  <c r="H90" i="27"/>
  <c r="G31" i="27"/>
  <c r="G89" i="29"/>
  <c r="F30" i="29"/>
  <c r="H87" i="27"/>
  <c r="G28" i="27"/>
  <c r="G88" i="27"/>
  <c r="F29" i="27"/>
  <c r="I93" i="25"/>
  <c r="H34" i="25"/>
  <c r="H87" i="25"/>
  <c r="G28" i="25"/>
  <c r="H76" i="29"/>
  <c r="G17" i="29"/>
  <c r="H84" i="25"/>
  <c r="G25" i="25"/>
  <c r="H80" i="29"/>
  <c r="G21" i="29"/>
  <c r="H74" i="27"/>
  <c r="G15" i="27"/>
  <c r="H83" i="23"/>
  <c r="H81" i="25"/>
  <c r="G22" i="25"/>
  <c r="H91" i="29"/>
  <c r="G32" i="29"/>
  <c r="H89" i="25"/>
  <c r="G30" i="25"/>
  <c r="H74" i="25"/>
  <c r="G15" i="25"/>
  <c r="H90" i="29"/>
  <c r="G31" i="29"/>
  <c r="H78" i="23"/>
  <c r="H80" i="23"/>
  <c r="H74" i="23"/>
  <c r="H88" i="29"/>
  <c r="G29" i="29"/>
  <c r="I79" i="25"/>
  <c r="H20" i="25"/>
  <c r="H84" i="29"/>
  <c r="G25" i="29"/>
  <c r="H79" i="24"/>
  <c r="I94" i="25"/>
  <c r="H35" i="25"/>
  <c r="H84" i="23"/>
  <c r="I84" i="27"/>
  <c r="H25" i="27"/>
  <c r="H91" i="25"/>
  <c r="G32" i="25"/>
  <c r="H74" i="29"/>
  <c r="G15" i="29"/>
  <c r="I83" i="25"/>
  <c r="H24" i="25"/>
  <c r="I90" i="27"/>
  <c r="H31" i="27"/>
  <c r="H88" i="24"/>
  <c r="H89" i="29"/>
  <c r="G30" i="29"/>
  <c r="H82" i="25"/>
  <c r="G23" i="25"/>
  <c r="H81" i="27"/>
  <c r="G22" i="27"/>
  <c r="H75" i="29"/>
  <c r="G16" i="29"/>
  <c r="H77" i="23"/>
  <c r="H82" i="24"/>
  <c r="H81" i="29"/>
  <c r="G22" i="29"/>
  <c r="H75" i="27"/>
  <c r="G16" i="27"/>
  <c r="H77" i="27"/>
  <c r="G18" i="27"/>
  <c r="H94" i="23"/>
  <c r="I82" i="27"/>
  <c r="H23" i="27"/>
  <c r="H91" i="27"/>
  <c r="G32" i="27"/>
  <c r="H87" i="29"/>
  <c r="G28" i="29"/>
  <c r="I77" i="25"/>
  <c r="H18" i="25"/>
  <c r="H78" i="29"/>
  <c r="G19" i="29"/>
  <c r="H93" i="27"/>
  <c r="G34" i="27"/>
  <c r="H77" i="29"/>
  <c r="G18" i="29"/>
  <c r="I78" i="25"/>
  <c r="H19" i="25"/>
  <c r="H88" i="27"/>
  <c r="G29" i="27"/>
  <c r="H85" i="27"/>
  <c r="G26" i="27"/>
  <c r="H92" i="29"/>
  <c r="G33" i="29"/>
  <c r="H78" i="24"/>
  <c r="H88" i="25"/>
  <c r="G29" i="25"/>
  <c r="I85" i="25"/>
  <c r="H26" i="25"/>
  <c r="H92" i="25"/>
  <c r="G33" i="25"/>
  <c r="H80" i="27"/>
  <c r="G21" i="27"/>
  <c r="H86" i="25"/>
  <c r="G27" i="25"/>
  <c r="H83" i="27"/>
  <c r="G24" i="27"/>
  <c r="H78" i="27"/>
  <c r="G19" i="27"/>
  <c r="I87" i="27"/>
  <c r="H28" i="27"/>
  <c r="H86" i="29"/>
  <c r="G27" i="29"/>
  <c r="H79" i="23"/>
  <c r="I92" i="27"/>
  <c r="H33" i="27"/>
  <c r="H82" i="29"/>
  <c r="G23" i="29"/>
  <c r="H85" i="24"/>
  <c r="H94" i="27"/>
  <c r="G35" i="27"/>
  <c r="H89" i="27"/>
  <c r="G30" i="27"/>
  <c r="H75" i="23"/>
  <c r="H90" i="23"/>
  <c r="I75" i="25"/>
  <c r="H16" i="25"/>
  <c r="H93" i="29"/>
  <c r="G34" i="29"/>
  <c r="H80" i="25"/>
  <c r="G21" i="25"/>
  <c r="H86" i="27"/>
  <c r="G27" i="27"/>
  <c r="H90" i="25"/>
  <c r="G31" i="25"/>
  <c r="H94" i="29"/>
  <c r="G35" i="29"/>
  <c r="H85" i="29"/>
  <c r="G26" i="29"/>
  <c r="H76" i="27"/>
  <c r="G17" i="27"/>
  <c r="H79" i="29"/>
  <c r="G20" i="29"/>
  <c r="I76" i="25"/>
  <c r="H17" i="25"/>
  <c r="I79" i="27"/>
  <c r="H20" i="27"/>
  <c r="H83" i="29"/>
  <c r="G24" i="29"/>
  <c r="I84" i="29"/>
  <c r="H25" i="29"/>
  <c r="I78" i="23"/>
  <c r="I74" i="25"/>
  <c r="H15" i="25"/>
  <c r="I81" i="25"/>
  <c r="H22" i="25"/>
  <c r="I84" i="25"/>
  <c r="H25" i="25"/>
  <c r="I94" i="29"/>
  <c r="H35" i="29"/>
  <c r="I75" i="23"/>
  <c r="J92" i="27"/>
  <c r="I33" i="27"/>
  <c r="I89" i="29"/>
  <c r="H30" i="29"/>
  <c r="I93" i="29"/>
  <c r="H34" i="29"/>
  <c r="I85" i="24"/>
  <c r="J87" i="27"/>
  <c r="I28" i="27"/>
  <c r="I88" i="25"/>
  <c r="H29" i="25"/>
  <c r="I77" i="27"/>
  <c r="H18" i="27"/>
  <c r="J83" i="25"/>
  <c r="I24" i="25"/>
  <c r="I84" i="23"/>
  <c r="J79" i="25"/>
  <c r="I20" i="25"/>
  <c r="I90" i="29"/>
  <c r="H31" i="29"/>
  <c r="I89" i="25"/>
  <c r="H30" i="25"/>
  <c r="I74" i="27"/>
  <c r="H15" i="27"/>
  <c r="I87" i="25"/>
  <c r="H28" i="25"/>
  <c r="I83" i="29"/>
  <c r="H24" i="29"/>
  <c r="I93" i="27"/>
  <c r="H34" i="27"/>
  <c r="J79" i="27"/>
  <c r="I20" i="27"/>
  <c r="I90" i="25"/>
  <c r="H31" i="25"/>
  <c r="I89" i="27"/>
  <c r="H30" i="27"/>
  <c r="I78" i="29"/>
  <c r="H19" i="29"/>
  <c r="I91" i="27"/>
  <c r="H32" i="27"/>
  <c r="I77" i="23"/>
  <c r="I81" i="27"/>
  <c r="H22" i="27"/>
  <c r="I92" i="29"/>
  <c r="H33" i="29"/>
  <c r="I82" i="24"/>
  <c r="J90" i="27"/>
  <c r="I31" i="27"/>
  <c r="I91" i="29"/>
  <c r="H32" i="29"/>
  <c r="I80" i="29"/>
  <c r="H21" i="29"/>
  <c r="I80" i="25"/>
  <c r="H21" i="25"/>
  <c r="I86" i="29"/>
  <c r="H27" i="29"/>
  <c r="I92" i="25"/>
  <c r="H33" i="25"/>
  <c r="I88" i="27"/>
  <c r="H29" i="27"/>
  <c r="I87" i="29"/>
  <c r="H28" i="29"/>
  <c r="I94" i="23"/>
  <c r="J84" i="27"/>
  <c r="I25" i="27"/>
  <c r="J76" i="25"/>
  <c r="I17" i="25"/>
  <c r="I76" i="27"/>
  <c r="H17" i="27"/>
  <c r="I86" i="27"/>
  <c r="H27" i="27"/>
  <c r="J75" i="25"/>
  <c r="I16" i="25"/>
  <c r="I94" i="27"/>
  <c r="H35" i="27"/>
  <c r="I79" i="23"/>
  <c r="I78" i="27"/>
  <c r="H19" i="27"/>
  <c r="I80" i="27"/>
  <c r="H21" i="27"/>
  <c r="J85" i="25"/>
  <c r="I26" i="25"/>
  <c r="J78" i="25"/>
  <c r="I19" i="25"/>
  <c r="I75" i="27"/>
  <c r="H16" i="27"/>
  <c r="I74" i="29"/>
  <c r="H15" i="29"/>
  <c r="J94" i="25"/>
  <c r="I35" i="25"/>
  <c r="I88" i="29"/>
  <c r="H29" i="29"/>
  <c r="I79" i="29"/>
  <c r="H20" i="29"/>
  <c r="I85" i="29"/>
  <c r="H26" i="29"/>
  <c r="I90" i="23"/>
  <c r="I82" i="29"/>
  <c r="H23" i="29"/>
  <c r="I83" i="27"/>
  <c r="H24" i="27"/>
  <c r="I86" i="25"/>
  <c r="H27" i="25"/>
  <c r="I78" i="24"/>
  <c r="J78" i="24" s="1"/>
  <c r="I85" i="27"/>
  <c r="H26" i="27"/>
  <c r="I77" i="29"/>
  <c r="H18" i="29"/>
  <c r="J77" i="25"/>
  <c r="I18" i="25"/>
  <c r="J82" i="27"/>
  <c r="I23" i="27"/>
  <c r="I81" i="29"/>
  <c r="H22" i="29"/>
  <c r="I75" i="29"/>
  <c r="H16" i="29"/>
  <c r="I82" i="25"/>
  <c r="H23" i="25"/>
  <c r="I91" i="25"/>
  <c r="H32" i="25"/>
  <c r="I74" i="23"/>
  <c r="I80" i="23"/>
  <c r="I83" i="23"/>
  <c r="I76" i="29"/>
  <c r="H17" i="29"/>
  <c r="J93" i="25"/>
  <c r="I34" i="25"/>
  <c r="J82" i="29"/>
  <c r="I23" i="29"/>
  <c r="K85" i="25"/>
  <c r="J26" i="25"/>
  <c r="J85" i="24"/>
  <c r="K82" i="27"/>
  <c r="J23" i="27"/>
  <c r="J85" i="27"/>
  <c r="I26" i="27"/>
  <c r="J86" i="25"/>
  <c r="I27" i="25"/>
  <c r="J79" i="29"/>
  <c r="I20" i="29"/>
  <c r="J88" i="29"/>
  <c r="I29" i="29"/>
  <c r="J80" i="27"/>
  <c r="I21" i="27"/>
  <c r="J76" i="27"/>
  <c r="I17" i="27"/>
  <c r="J94" i="23"/>
  <c r="J86" i="29"/>
  <c r="I27" i="29"/>
  <c r="J80" i="29"/>
  <c r="I21" i="29"/>
  <c r="J91" i="27"/>
  <c r="I32" i="27"/>
  <c r="J93" i="27"/>
  <c r="I34" i="27"/>
  <c r="J90" i="29"/>
  <c r="I31" i="29"/>
  <c r="K83" i="25"/>
  <c r="J24" i="25"/>
  <c r="J88" i="25"/>
  <c r="I29" i="25"/>
  <c r="K92" i="27"/>
  <c r="J33" i="27"/>
  <c r="J84" i="25"/>
  <c r="I25" i="25"/>
  <c r="J78" i="23"/>
  <c r="K78" i="23" s="1"/>
  <c r="J76" i="29"/>
  <c r="I17" i="29"/>
  <c r="J91" i="25"/>
  <c r="I32" i="25"/>
  <c r="J81" i="29"/>
  <c r="I22" i="29"/>
  <c r="J85" i="29"/>
  <c r="I26" i="29"/>
  <c r="J79" i="23"/>
  <c r="J92" i="25"/>
  <c r="I33" i="25"/>
  <c r="J77" i="23"/>
  <c r="J84" i="23"/>
  <c r="J83" i="23"/>
  <c r="J74" i="23"/>
  <c r="J90" i="23"/>
  <c r="K94" i="25"/>
  <c r="J35" i="25"/>
  <c r="K78" i="25"/>
  <c r="J19" i="25"/>
  <c r="J87" i="29"/>
  <c r="I28" i="29"/>
  <c r="K90" i="27"/>
  <c r="J31" i="27"/>
  <c r="J78" i="29"/>
  <c r="I19" i="29"/>
  <c r="J74" i="27"/>
  <c r="I15" i="27"/>
  <c r="J93" i="29"/>
  <c r="I34" i="29"/>
  <c r="J75" i="23"/>
  <c r="J86" i="27"/>
  <c r="I27" i="27"/>
  <c r="J87" i="25"/>
  <c r="I28" i="25"/>
  <c r="J89" i="25"/>
  <c r="I30" i="25"/>
  <c r="J82" i="25"/>
  <c r="I23" i="25"/>
  <c r="J83" i="27"/>
  <c r="I24" i="27"/>
  <c r="J94" i="27"/>
  <c r="I35" i="27"/>
  <c r="K76" i="25"/>
  <c r="J17" i="25"/>
  <c r="J91" i="29"/>
  <c r="I32" i="29"/>
  <c r="K79" i="27"/>
  <c r="J20" i="27"/>
  <c r="J77" i="29"/>
  <c r="I18" i="29"/>
  <c r="K84" i="27"/>
  <c r="J25" i="27"/>
  <c r="J92" i="29"/>
  <c r="I33" i="29"/>
  <c r="J90" i="25"/>
  <c r="I31" i="25"/>
  <c r="K93" i="25"/>
  <c r="J34" i="25"/>
  <c r="J75" i="29"/>
  <c r="I16" i="29"/>
  <c r="K77" i="25"/>
  <c r="J18" i="25"/>
  <c r="J74" i="29"/>
  <c r="I15" i="29"/>
  <c r="J75" i="27"/>
  <c r="I16" i="27"/>
  <c r="J78" i="27"/>
  <c r="I19" i="27"/>
  <c r="K75" i="25"/>
  <c r="J16" i="25"/>
  <c r="J88" i="27"/>
  <c r="I29" i="27"/>
  <c r="J80" i="25"/>
  <c r="I21" i="25"/>
  <c r="J82" i="24"/>
  <c r="J81" i="27"/>
  <c r="I22" i="27"/>
  <c r="I30" i="27"/>
  <c r="J89" i="27"/>
  <c r="J83" i="29"/>
  <c r="I24" i="29"/>
  <c r="K79" i="25"/>
  <c r="J20" i="25"/>
  <c r="J77" i="27"/>
  <c r="I18" i="27"/>
  <c r="J89" i="29"/>
  <c r="I30" i="29"/>
  <c r="J94" i="29"/>
  <c r="I35" i="29"/>
  <c r="J81" i="25"/>
  <c r="I22" i="25"/>
  <c r="J84" i="29"/>
  <c r="I25" i="29"/>
  <c r="K87" i="27"/>
  <c r="J28" i="27"/>
  <c r="J74" i="25"/>
  <c r="I15" i="25"/>
  <c r="K91" i="27"/>
  <c r="J32" i="27"/>
  <c r="K79" i="29"/>
  <c r="J20" i="29"/>
  <c r="K85" i="24"/>
  <c r="K85" i="29"/>
  <c r="J26" i="29"/>
  <c r="K88" i="25"/>
  <c r="J29" i="25"/>
  <c r="K93" i="27"/>
  <c r="J34" i="27"/>
  <c r="K94" i="23"/>
  <c r="L85" i="25"/>
  <c r="K26" i="25"/>
  <c r="K77" i="27"/>
  <c r="J18" i="27"/>
  <c r="K92" i="29"/>
  <c r="J33" i="29"/>
  <c r="L76" i="25"/>
  <c r="K17" i="25"/>
  <c r="K83" i="27"/>
  <c r="J24" i="27"/>
  <c r="K86" i="27"/>
  <c r="J27" i="27"/>
  <c r="K75" i="23"/>
  <c r="K76" i="29"/>
  <c r="J17" i="29"/>
  <c r="L92" i="27"/>
  <c r="K33" i="27"/>
  <c r="K80" i="27"/>
  <c r="J21" i="27"/>
  <c r="L75" i="25"/>
  <c r="K16" i="25"/>
  <c r="K74" i="29"/>
  <c r="J15" i="29"/>
  <c r="L79" i="27"/>
  <c r="K20" i="27"/>
  <c r="K87" i="25"/>
  <c r="J28" i="25"/>
  <c r="K93" i="29"/>
  <c r="J34" i="29"/>
  <c r="K74" i="27"/>
  <c r="J15" i="27"/>
  <c r="L90" i="27"/>
  <c r="K31" i="27"/>
  <c r="L78" i="25"/>
  <c r="K19" i="25"/>
  <c r="K74" i="23"/>
  <c r="K94" i="29"/>
  <c r="J35" i="29"/>
  <c r="L79" i="25"/>
  <c r="K20" i="25"/>
  <c r="K94" i="27"/>
  <c r="J35" i="27"/>
  <c r="L87" i="27"/>
  <c r="K28" i="27"/>
  <c r="K89" i="29"/>
  <c r="J30" i="29"/>
  <c r="K80" i="25"/>
  <c r="J21" i="25"/>
  <c r="K78" i="27"/>
  <c r="J19" i="27"/>
  <c r="L77" i="25"/>
  <c r="K18" i="25"/>
  <c r="L93" i="25"/>
  <c r="K34" i="25"/>
  <c r="L84" i="27"/>
  <c r="K25" i="27"/>
  <c r="K82" i="25"/>
  <c r="J23" i="25"/>
  <c r="L94" i="25"/>
  <c r="K35" i="25"/>
  <c r="K83" i="23"/>
  <c r="K92" i="25"/>
  <c r="J33" i="25"/>
  <c r="K81" i="29"/>
  <c r="J22" i="29"/>
  <c r="L83" i="25"/>
  <c r="K24" i="25"/>
  <c r="K76" i="27"/>
  <c r="J17" i="27"/>
  <c r="K86" i="25"/>
  <c r="J27" i="25"/>
  <c r="K82" i="24"/>
  <c r="K77" i="29"/>
  <c r="J18" i="29"/>
  <c r="K77" i="23"/>
  <c r="K86" i="29"/>
  <c r="J27" i="29"/>
  <c r="L82" i="27"/>
  <c r="K23" i="27"/>
  <c r="K89" i="27"/>
  <c r="J30" i="27"/>
  <c r="K81" i="25"/>
  <c r="J22" i="25"/>
  <c r="K75" i="27"/>
  <c r="J16" i="27"/>
  <c r="K89" i="25"/>
  <c r="J30" i="25"/>
  <c r="K78" i="29"/>
  <c r="J19" i="29"/>
  <c r="K74" i="25"/>
  <c r="J15" i="25"/>
  <c r="K84" i="29"/>
  <c r="J25" i="29"/>
  <c r="K83" i="29"/>
  <c r="J24" i="29"/>
  <c r="K81" i="27"/>
  <c r="J22" i="27"/>
  <c r="K88" i="27"/>
  <c r="J29" i="27"/>
  <c r="K75" i="29"/>
  <c r="J16" i="29"/>
  <c r="K90" i="25"/>
  <c r="J31" i="25"/>
  <c r="K91" i="29"/>
  <c r="J32" i="29"/>
  <c r="K87" i="29"/>
  <c r="J28" i="29"/>
  <c r="K90" i="23"/>
  <c r="K84" i="23"/>
  <c r="K79" i="23"/>
  <c r="K91" i="25"/>
  <c r="J32" i="25"/>
  <c r="K84" i="25"/>
  <c r="J25" i="25"/>
  <c r="K90" i="29"/>
  <c r="J31" i="29"/>
  <c r="K80" i="29"/>
  <c r="J21" i="29"/>
  <c r="K88" i="29"/>
  <c r="J29" i="29"/>
  <c r="K85" i="27"/>
  <c r="J26" i="27"/>
  <c r="K82" i="29"/>
  <c r="J23" i="29"/>
  <c r="L80" i="29"/>
  <c r="K21" i="29"/>
  <c r="L87" i="29"/>
  <c r="K28" i="29"/>
  <c r="L78" i="29"/>
  <c r="K19" i="29"/>
  <c r="L76" i="27"/>
  <c r="K17" i="27"/>
  <c r="L85" i="24"/>
  <c r="L85" i="27"/>
  <c r="K26" i="27"/>
  <c r="L90" i="25"/>
  <c r="K31" i="25"/>
  <c r="L81" i="27"/>
  <c r="K22" i="27"/>
  <c r="L74" i="25"/>
  <c r="K15" i="25"/>
  <c r="L89" i="25"/>
  <c r="K30" i="25"/>
  <c r="M82" i="27"/>
  <c r="L23" i="27"/>
  <c r="L81" i="29"/>
  <c r="K22" i="29"/>
  <c r="L25" i="27"/>
  <c r="M84" i="27"/>
  <c r="L80" i="25"/>
  <c r="K21" i="25"/>
  <c r="M87" i="27"/>
  <c r="L28" i="27"/>
  <c r="M79" i="25"/>
  <c r="L20" i="25"/>
  <c r="L74" i="27"/>
  <c r="K15" i="27"/>
  <c r="M79" i="27"/>
  <c r="L20" i="27"/>
  <c r="M75" i="25"/>
  <c r="L16" i="25"/>
  <c r="M92" i="27"/>
  <c r="L33" i="27"/>
  <c r="L86" i="27"/>
  <c r="K27" i="27"/>
  <c r="L77" i="27"/>
  <c r="K18" i="27"/>
  <c r="L93" i="27"/>
  <c r="K34" i="27"/>
  <c r="L89" i="29"/>
  <c r="K30" i="29"/>
  <c r="L75" i="23"/>
  <c r="L88" i="29"/>
  <c r="K29" i="29"/>
  <c r="L90" i="29"/>
  <c r="K31" i="29"/>
  <c r="L84" i="23"/>
  <c r="L75" i="29"/>
  <c r="K16" i="29"/>
  <c r="L83" i="29"/>
  <c r="K24" i="29"/>
  <c r="L75" i="27"/>
  <c r="K16" i="27"/>
  <c r="L86" i="29"/>
  <c r="K27" i="29"/>
  <c r="L77" i="29"/>
  <c r="K18" i="29"/>
  <c r="L86" i="25"/>
  <c r="K27" i="25"/>
  <c r="L92" i="25"/>
  <c r="K33" i="25"/>
  <c r="L82" i="25"/>
  <c r="K23" i="25"/>
  <c r="M93" i="25"/>
  <c r="L34" i="25"/>
  <c r="L94" i="29"/>
  <c r="K35" i="29"/>
  <c r="L74" i="23"/>
  <c r="L93" i="29"/>
  <c r="K34" i="29"/>
  <c r="L76" i="29"/>
  <c r="K17" i="29"/>
  <c r="L83" i="27"/>
  <c r="K24" i="27"/>
  <c r="L88" i="25"/>
  <c r="K29" i="25"/>
  <c r="L79" i="29"/>
  <c r="K20" i="29"/>
  <c r="L91" i="25"/>
  <c r="K32" i="25"/>
  <c r="L89" i="27"/>
  <c r="K30" i="27"/>
  <c r="M94" i="25"/>
  <c r="L35" i="25"/>
  <c r="L78" i="27"/>
  <c r="K19" i="27"/>
  <c r="M90" i="27"/>
  <c r="L31" i="27"/>
  <c r="L80" i="27"/>
  <c r="K21" i="27"/>
  <c r="L84" i="29"/>
  <c r="K25" i="29"/>
  <c r="L74" i="29"/>
  <c r="K15" i="29"/>
  <c r="L92" i="29"/>
  <c r="K33" i="29"/>
  <c r="L90" i="23"/>
  <c r="L87" i="25"/>
  <c r="K28" i="25"/>
  <c r="M76" i="25"/>
  <c r="L17" i="25"/>
  <c r="M85" i="25"/>
  <c r="L26" i="25"/>
  <c r="L94" i="23"/>
  <c r="L91" i="27"/>
  <c r="K32" i="27"/>
  <c r="L82" i="29"/>
  <c r="K23" i="29"/>
  <c r="L84" i="25"/>
  <c r="K25" i="25"/>
  <c r="L91" i="29"/>
  <c r="K32" i="29"/>
  <c r="L81" i="25"/>
  <c r="K22" i="25"/>
  <c r="M83" i="25"/>
  <c r="L24" i="25"/>
  <c r="L83" i="23"/>
  <c r="M77" i="25"/>
  <c r="L18" i="25"/>
  <c r="L94" i="27"/>
  <c r="K35" i="27"/>
  <c r="M78" i="25"/>
  <c r="L19" i="25"/>
  <c r="L88" i="27"/>
  <c r="K29" i="27"/>
  <c r="L77" i="23"/>
  <c r="L85" i="29"/>
  <c r="K26" i="29"/>
  <c r="M85" i="29"/>
  <c r="L26" i="29"/>
  <c r="M88" i="27"/>
  <c r="L29" i="27"/>
  <c r="M94" i="27"/>
  <c r="L35" i="27"/>
  <c r="M94" i="23"/>
  <c r="M83" i="23"/>
  <c r="M82" i="29"/>
  <c r="L23" i="29"/>
  <c r="N85" i="25"/>
  <c r="M26" i="25"/>
  <c r="M84" i="29"/>
  <c r="L25" i="29"/>
  <c r="N90" i="27"/>
  <c r="M31" i="27"/>
  <c r="M89" i="27"/>
  <c r="L30" i="27"/>
  <c r="M88" i="25"/>
  <c r="L29" i="25"/>
  <c r="M76" i="29"/>
  <c r="L17" i="29"/>
  <c r="M74" i="23"/>
  <c r="N93" i="25"/>
  <c r="M34" i="25"/>
  <c r="M75" i="27"/>
  <c r="L16" i="27"/>
  <c r="M88" i="29"/>
  <c r="L29" i="29"/>
  <c r="M89" i="29"/>
  <c r="L30" i="29"/>
  <c r="N79" i="27"/>
  <c r="M20" i="27"/>
  <c r="N87" i="27"/>
  <c r="M28" i="27"/>
  <c r="M81" i="27"/>
  <c r="L22" i="27"/>
  <c r="M76" i="27"/>
  <c r="L17" i="27"/>
  <c r="M77" i="23"/>
  <c r="M84" i="25"/>
  <c r="L25" i="25"/>
  <c r="N78" i="25"/>
  <c r="M19" i="25"/>
  <c r="N77" i="25"/>
  <c r="M18" i="25"/>
  <c r="N83" i="25"/>
  <c r="M24" i="25"/>
  <c r="M91" i="27"/>
  <c r="L32" i="27"/>
  <c r="M92" i="29"/>
  <c r="L33" i="29"/>
  <c r="M94" i="29"/>
  <c r="L35" i="29"/>
  <c r="M82" i="25"/>
  <c r="L23" i="25"/>
  <c r="M86" i="25"/>
  <c r="L27" i="25"/>
  <c r="M93" i="27"/>
  <c r="L34" i="27"/>
  <c r="M86" i="27"/>
  <c r="L27" i="27"/>
  <c r="M74" i="27"/>
  <c r="L15" i="27"/>
  <c r="M80" i="25"/>
  <c r="L21" i="25"/>
  <c r="M81" i="29"/>
  <c r="L22" i="29"/>
  <c r="N82" i="27"/>
  <c r="M23" i="27"/>
  <c r="M90" i="25"/>
  <c r="L31" i="25"/>
  <c r="M78" i="29"/>
  <c r="L19" i="29"/>
  <c r="M81" i="25"/>
  <c r="L22" i="25"/>
  <c r="M90" i="23"/>
  <c r="N84" i="27"/>
  <c r="M25" i="27"/>
  <c r="N92" i="27"/>
  <c r="M33" i="27"/>
  <c r="M89" i="25"/>
  <c r="L30" i="25"/>
  <c r="M85" i="27"/>
  <c r="L26" i="27"/>
  <c r="M87" i="29"/>
  <c r="L28" i="29"/>
  <c r="M91" i="29"/>
  <c r="L32" i="29"/>
  <c r="N76" i="25"/>
  <c r="M17" i="25"/>
  <c r="M87" i="25"/>
  <c r="L28" i="25"/>
  <c r="M74" i="29"/>
  <c r="L15" i="29"/>
  <c r="M78" i="27"/>
  <c r="L19" i="27"/>
  <c r="M91" i="25"/>
  <c r="L32" i="25"/>
  <c r="M77" i="29"/>
  <c r="L18" i="29"/>
  <c r="M83" i="29"/>
  <c r="L24" i="29"/>
  <c r="M84" i="23"/>
  <c r="M80" i="27"/>
  <c r="L21" i="27"/>
  <c r="N94" i="25"/>
  <c r="M35" i="25"/>
  <c r="M79" i="29"/>
  <c r="L20" i="29"/>
  <c r="M83" i="27"/>
  <c r="L24" i="27"/>
  <c r="M93" i="29"/>
  <c r="L34" i="29"/>
  <c r="M92" i="25"/>
  <c r="L33" i="25"/>
  <c r="M86" i="29"/>
  <c r="L27" i="29"/>
  <c r="M75" i="29"/>
  <c r="L16" i="29"/>
  <c r="M90" i="29"/>
  <c r="L31" i="29"/>
  <c r="M77" i="27"/>
  <c r="L18" i="27"/>
  <c r="N75" i="25"/>
  <c r="M16" i="25"/>
  <c r="N79" i="25"/>
  <c r="M20" i="25"/>
  <c r="M74" i="25"/>
  <c r="L15" i="25"/>
  <c r="M80" i="29"/>
  <c r="L21" i="29"/>
  <c r="N77" i="27"/>
  <c r="M18" i="27"/>
  <c r="N86" i="29"/>
  <c r="M27" i="29"/>
  <c r="O79" i="25"/>
  <c r="N20" i="25"/>
  <c r="N90" i="29"/>
  <c r="M31" i="29"/>
  <c r="O94" i="25"/>
  <c r="N35" i="25"/>
  <c r="N77" i="29"/>
  <c r="M18" i="29"/>
  <c r="N74" i="29"/>
  <c r="M15" i="29"/>
  <c r="N85" i="27"/>
  <c r="M26" i="27"/>
  <c r="O84" i="27"/>
  <c r="N25" i="27"/>
  <c r="N78" i="29"/>
  <c r="M19" i="29"/>
  <c r="N81" i="29"/>
  <c r="M22" i="29"/>
  <c r="N93" i="27"/>
  <c r="M34" i="27"/>
  <c r="N82" i="25"/>
  <c r="M23" i="25"/>
  <c r="N92" i="29"/>
  <c r="M33" i="29"/>
  <c r="N91" i="27"/>
  <c r="M32" i="27"/>
  <c r="N77" i="23"/>
  <c r="N75" i="27"/>
  <c r="M16" i="27"/>
  <c r="N76" i="29"/>
  <c r="M17" i="29"/>
  <c r="N84" i="29"/>
  <c r="M25" i="29"/>
  <c r="N94" i="27"/>
  <c r="M35" i="27"/>
  <c r="N91" i="29"/>
  <c r="M32" i="29"/>
  <c r="O92" i="27"/>
  <c r="N33" i="27"/>
  <c r="N90" i="23"/>
  <c r="N80" i="25"/>
  <c r="M21" i="25"/>
  <c r="N94" i="29"/>
  <c r="M35" i="29"/>
  <c r="O83" i="25"/>
  <c r="N24" i="25"/>
  <c r="N84" i="25"/>
  <c r="M25" i="25"/>
  <c r="N76" i="27"/>
  <c r="M17" i="27"/>
  <c r="N89" i="29"/>
  <c r="M30" i="29"/>
  <c r="N88" i="25"/>
  <c r="M29" i="25"/>
  <c r="O85" i="25"/>
  <c r="N26" i="25"/>
  <c r="N88" i="27"/>
  <c r="M29" i="27"/>
  <c r="N74" i="25"/>
  <c r="M15" i="25"/>
  <c r="O75" i="25"/>
  <c r="N16" i="25"/>
  <c r="N75" i="29"/>
  <c r="M16" i="29"/>
  <c r="N93" i="29"/>
  <c r="M34" i="29"/>
  <c r="N80" i="27"/>
  <c r="M21" i="27"/>
  <c r="N91" i="25"/>
  <c r="M32" i="25"/>
  <c r="N87" i="25"/>
  <c r="M28" i="25"/>
  <c r="N81" i="25"/>
  <c r="M22" i="25"/>
  <c r="O93" i="25"/>
  <c r="N34" i="25"/>
  <c r="N89" i="27"/>
  <c r="M30" i="27"/>
  <c r="N82" i="29"/>
  <c r="M23" i="29"/>
  <c r="N85" i="29"/>
  <c r="M26" i="29"/>
  <c r="O87" i="27"/>
  <c r="N28" i="27"/>
  <c r="N88" i="29"/>
  <c r="M29" i="29"/>
  <c r="N80" i="29"/>
  <c r="M21" i="29"/>
  <c r="N83" i="27"/>
  <c r="M24" i="27"/>
  <c r="N84" i="23"/>
  <c r="N78" i="27"/>
  <c r="M19" i="27"/>
  <c r="N89" i="25"/>
  <c r="M30" i="25"/>
  <c r="N90" i="25"/>
  <c r="M31" i="25"/>
  <c r="N74" i="27"/>
  <c r="M15" i="27"/>
  <c r="O77" i="25"/>
  <c r="N18" i="25"/>
  <c r="N92" i="25"/>
  <c r="M33" i="25"/>
  <c r="N79" i="29"/>
  <c r="M20" i="29"/>
  <c r="N83" i="29"/>
  <c r="M24" i="29"/>
  <c r="O76" i="25"/>
  <c r="N17" i="25"/>
  <c r="N87" i="29"/>
  <c r="M28" i="29"/>
  <c r="O82" i="27"/>
  <c r="N23" i="27"/>
  <c r="N86" i="27"/>
  <c r="M27" i="27"/>
  <c r="N86" i="25"/>
  <c r="M27" i="25"/>
  <c r="O78" i="25"/>
  <c r="N19" i="25"/>
  <c r="N81" i="27"/>
  <c r="M22" i="27"/>
  <c r="O79" i="27"/>
  <c r="N20" i="27"/>
  <c r="N74" i="23"/>
  <c r="O90" i="27"/>
  <c r="N31" i="27"/>
  <c r="N94" i="23"/>
  <c r="P79" i="27"/>
  <c r="O20" i="27"/>
  <c r="P78" i="25"/>
  <c r="O19" i="25"/>
  <c r="O86" i="25"/>
  <c r="N27" i="25"/>
  <c r="O92" i="25"/>
  <c r="N33" i="25"/>
  <c r="P77" i="25"/>
  <c r="O18" i="25"/>
  <c r="O74" i="27"/>
  <c r="N15" i="27"/>
  <c r="O83" i="27"/>
  <c r="N24" i="27"/>
  <c r="O93" i="29"/>
  <c r="N34" i="29"/>
  <c r="O88" i="27"/>
  <c r="N29" i="27"/>
  <c r="O88" i="25"/>
  <c r="N29" i="25"/>
  <c r="O76" i="27"/>
  <c r="N17" i="27"/>
  <c r="O80" i="25"/>
  <c r="N21" i="25"/>
  <c r="P92" i="27"/>
  <c r="O33" i="27"/>
  <c r="O82" i="25"/>
  <c r="N23" i="25"/>
  <c r="O74" i="29"/>
  <c r="N15" i="29"/>
  <c r="O78" i="27"/>
  <c r="N19" i="27"/>
  <c r="O85" i="29"/>
  <c r="N26" i="29"/>
  <c r="O89" i="27"/>
  <c r="N30" i="27"/>
  <c r="O87" i="25"/>
  <c r="N28" i="25"/>
  <c r="O91" i="25"/>
  <c r="N32" i="25"/>
  <c r="O75" i="29"/>
  <c r="N16" i="29"/>
  <c r="O84" i="25"/>
  <c r="N25" i="25"/>
  <c r="O84" i="29"/>
  <c r="N25" i="29"/>
  <c r="O91" i="27"/>
  <c r="N32" i="27"/>
  <c r="O25" i="27"/>
  <c r="P84" i="27"/>
  <c r="O90" i="29"/>
  <c r="N31" i="29"/>
  <c r="O81" i="27"/>
  <c r="N22" i="27"/>
  <c r="O86" i="27"/>
  <c r="N27" i="27"/>
  <c r="O90" i="25"/>
  <c r="N31" i="25"/>
  <c r="O93" i="27"/>
  <c r="N34" i="27"/>
  <c r="P82" i="27"/>
  <c r="O23" i="27"/>
  <c r="O87" i="29"/>
  <c r="N28" i="29"/>
  <c r="O83" i="29"/>
  <c r="N24" i="29"/>
  <c r="O80" i="29"/>
  <c r="N21" i="29"/>
  <c r="O88" i="29"/>
  <c r="N29" i="29"/>
  <c r="P93" i="25"/>
  <c r="O34" i="25"/>
  <c r="P75" i="25"/>
  <c r="O16" i="25"/>
  <c r="P85" i="25"/>
  <c r="O26" i="25"/>
  <c r="O89" i="29"/>
  <c r="N30" i="29"/>
  <c r="O94" i="29"/>
  <c r="N35" i="29"/>
  <c r="O90" i="23"/>
  <c r="O91" i="29"/>
  <c r="N32" i="29"/>
  <c r="O76" i="29"/>
  <c r="N17" i="29"/>
  <c r="O92" i="29"/>
  <c r="N33" i="29"/>
  <c r="O81" i="29"/>
  <c r="N22" i="29"/>
  <c r="O77" i="29"/>
  <c r="N18" i="29"/>
  <c r="P79" i="25"/>
  <c r="O20" i="25"/>
  <c r="O86" i="29"/>
  <c r="N27" i="29"/>
  <c r="P90" i="27"/>
  <c r="O31" i="27"/>
  <c r="O74" i="23"/>
  <c r="O94" i="23"/>
  <c r="P76" i="25"/>
  <c r="O17" i="25"/>
  <c r="O79" i="29"/>
  <c r="N20" i="29"/>
  <c r="O89" i="25"/>
  <c r="N30" i="25"/>
  <c r="O84" i="23"/>
  <c r="P87" i="27"/>
  <c r="O28" i="27"/>
  <c r="O82" i="29"/>
  <c r="N23" i="29"/>
  <c r="O81" i="25"/>
  <c r="N22" i="25"/>
  <c r="O80" i="27"/>
  <c r="N21" i="27"/>
  <c r="O74" i="25"/>
  <c r="N15" i="25"/>
  <c r="P83" i="25"/>
  <c r="O24" i="25"/>
  <c r="O94" i="27"/>
  <c r="N35" i="27"/>
  <c r="O75" i="27"/>
  <c r="N16" i="27"/>
  <c r="O78" i="29"/>
  <c r="N19" i="29"/>
  <c r="O85" i="27"/>
  <c r="N26" i="27"/>
  <c r="P94" i="25"/>
  <c r="O35" i="25"/>
  <c r="O77" i="27"/>
  <c r="N18" i="27"/>
  <c r="P79" i="29"/>
  <c r="O20" i="29"/>
  <c r="Q90" i="27"/>
  <c r="P31" i="27"/>
  <c r="P77" i="29"/>
  <c r="O18" i="29"/>
  <c r="P86" i="27"/>
  <c r="O27" i="27"/>
  <c r="P91" i="27"/>
  <c r="O32" i="27"/>
  <c r="Q94" i="25"/>
  <c r="P35" i="25"/>
  <c r="P74" i="25"/>
  <c r="O15" i="25"/>
  <c r="P82" i="29"/>
  <c r="O23" i="29"/>
  <c r="P89" i="25"/>
  <c r="O30" i="25"/>
  <c r="Q76" i="25"/>
  <c r="P17" i="25"/>
  <c r="P76" i="29"/>
  <c r="O17" i="29"/>
  <c r="P88" i="29"/>
  <c r="O29" i="29"/>
  <c r="Q82" i="27"/>
  <c r="P23" i="27"/>
  <c r="P90" i="25"/>
  <c r="O31" i="25"/>
  <c r="P90" i="29"/>
  <c r="O31" i="29"/>
  <c r="P84" i="29"/>
  <c r="O25" i="29"/>
  <c r="P84" i="25"/>
  <c r="O25" i="25"/>
  <c r="P91" i="25"/>
  <c r="O32" i="25"/>
  <c r="O17" i="27"/>
  <c r="P76" i="27"/>
  <c r="Q77" i="25"/>
  <c r="P18" i="25"/>
  <c r="P86" i="25"/>
  <c r="O27" i="25"/>
  <c r="P81" i="27"/>
  <c r="O22" i="27"/>
  <c r="P87" i="25"/>
  <c r="O28" i="25"/>
  <c r="P82" i="25"/>
  <c r="O23" i="25"/>
  <c r="Q92" i="27"/>
  <c r="P33" i="27"/>
  <c r="P88" i="25"/>
  <c r="O29" i="25"/>
  <c r="P83" i="27"/>
  <c r="O24" i="27"/>
  <c r="P92" i="25"/>
  <c r="O33" i="25"/>
  <c r="Q78" i="25"/>
  <c r="P19" i="25"/>
  <c r="P94" i="29"/>
  <c r="O35" i="29"/>
  <c r="P87" i="29"/>
  <c r="O28" i="29"/>
  <c r="O26" i="29"/>
  <c r="P85" i="29"/>
  <c r="P85" i="27"/>
  <c r="O26" i="27"/>
  <c r="P75" i="27"/>
  <c r="O16" i="27"/>
  <c r="P74" i="23"/>
  <c r="P86" i="29"/>
  <c r="O27" i="29"/>
  <c r="P81" i="29"/>
  <c r="O22" i="29"/>
  <c r="P91" i="29"/>
  <c r="O32" i="29"/>
  <c r="P80" i="29"/>
  <c r="O21" i="29"/>
  <c r="Q84" i="27"/>
  <c r="P25" i="27"/>
  <c r="P81" i="25"/>
  <c r="O22" i="25"/>
  <c r="P84" i="23"/>
  <c r="P94" i="23"/>
  <c r="Q75" i="25"/>
  <c r="P16" i="25"/>
  <c r="P74" i="29"/>
  <c r="O15" i="29"/>
  <c r="P93" i="29"/>
  <c r="O34" i="29"/>
  <c r="Q83" i="25"/>
  <c r="P24" i="25"/>
  <c r="P80" i="27"/>
  <c r="O21" i="27"/>
  <c r="Q87" i="27"/>
  <c r="P28" i="27"/>
  <c r="P89" i="29"/>
  <c r="O30" i="29"/>
  <c r="P77" i="27"/>
  <c r="O18" i="27"/>
  <c r="P78" i="29"/>
  <c r="O19" i="29"/>
  <c r="P94" i="27"/>
  <c r="O35" i="27"/>
  <c r="Q79" i="25"/>
  <c r="P20" i="25"/>
  <c r="P92" i="29"/>
  <c r="O33" i="29"/>
  <c r="P90" i="23"/>
  <c r="Q85" i="25"/>
  <c r="P26" i="25"/>
  <c r="Q93" i="25"/>
  <c r="P34" i="25"/>
  <c r="P83" i="29"/>
  <c r="O24" i="29"/>
  <c r="P93" i="27"/>
  <c r="O34" i="27"/>
  <c r="P89" i="27"/>
  <c r="O30" i="27"/>
  <c r="P78" i="27"/>
  <c r="O19" i="27"/>
  <c r="P80" i="25"/>
  <c r="O21" i="25"/>
  <c r="P88" i="27"/>
  <c r="O29" i="27"/>
  <c r="Q79" i="27"/>
  <c r="P20" i="27"/>
  <c r="P75" i="29"/>
  <c r="O16" i="29"/>
  <c r="P74" i="27"/>
  <c r="O15" i="27"/>
  <c r="Q88" i="27"/>
  <c r="P29" i="27"/>
  <c r="Q92" i="29"/>
  <c r="P33" i="29"/>
  <c r="Q78" i="29"/>
  <c r="P19" i="29"/>
  <c r="Q84" i="23"/>
  <c r="R84" i="27"/>
  <c r="Q25" i="27"/>
  <c r="Q80" i="29"/>
  <c r="P21" i="29"/>
  <c r="Q74" i="23"/>
  <c r="Q83" i="27"/>
  <c r="P24" i="27"/>
  <c r="Q82" i="25"/>
  <c r="P23" i="25"/>
  <c r="Q86" i="25"/>
  <c r="P27" i="25"/>
  <c r="Q90" i="29"/>
  <c r="P31" i="29"/>
  <c r="Q76" i="29"/>
  <c r="P17" i="29"/>
  <c r="R76" i="25"/>
  <c r="Q17" i="25"/>
  <c r="Q91" i="27"/>
  <c r="P32" i="27"/>
  <c r="Q77" i="29"/>
  <c r="P18" i="29"/>
  <c r="Q74" i="27"/>
  <c r="P15" i="27"/>
  <c r="R79" i="27"/>
  <c r="Q20" i="27"/>
  <c r="Q80" i="25"/>
  <c r="P21" i="25"/>
  <c r="Q89" i="27"/>
  <c r="P30" i="27"/>
  <c r="R93" i="25"/>
  <c r="Q34" i="25"/>
  <c r="R79" i="25"/>
  <c r="Q20" i="25"/>
  <c r="Q77" i="27"/>
  <c r="P18" i="27"/>
  <c r="R87" i="27"/>
  <c r="Q28" i="27"/>
  <c r="Q93" i="29"/>
  <c r="P34" i="29"/>
  <c r="Q81" i="25"/>
  <c r="P22" i="25"/>
  <c r="Q91" i="29"/>
  <c r="P32" i="29"/>
  <c r="R77" i="25"/>
  <c r="Q18" i="25"/>
  <c r="Q91" i="25"/>
  <c r="P32" i="25"/>
  <c r="Q88" i="29"/>
  <c r="P29" i="29"/>
  <c r="Q89" i="25"/>
  <c r="P30" i="25"/>
  <c r="Q86" i="27"/>
  <c r="P27" i="27"/>
  <c r="R90" i="27"/>
  <c r="Q31" i="27"/>
  <c r="Q78" i="27"/>
  <c r="P19" i="27"/>
  <c r="Q93" i="27"/>
  <c r="P34" i="27"/>
  <c r="R85" i="25"/>
  <c r="Q26" i="25"/>
  <c r="Q80" i="27"/>
  <c r="P21" i="27"/>
  <c r="Q74" i="29"/>
  <c r="P15" i="29"/>
  <c r="R75" i="25"/>
  <c r="Q16" i="25"/>
  <c r="Q81" i="29"/>
  <c r="P22" i="29"/>
  <c r="Q75" i="27"/>
  <c r="P16" i="27"/>
  <c r="Q87" i="29"/>
  <c r="P28" i="29"/>
  <c r="R78" i="25"/>
  <c r="Q19" i="25"/>
  <c r="Q88" i="25"/>
  <c r="P29" i="25"/>
  <c r="Q84" i="25"/>
  <c r="P25" i="25"/>
  <c r="Q90" i="25"/>
  <c r="P31" i="25"/>
  <c r="Q82" i="29"/>
  <c r="P23" i="29"/>
  <c r="R94" i="25"/>
  <c r="Q35" i="25"/>
  <c r="Q79" i="29"/>
  <c r="P20" i="29"/>
  <c r="Q85" i="29"/>
  <c r="P26" i="29"/>
  <c r="Q76" i="27"/>
  <c r="P17" i="27"/>
  <c r="Q75" i="29"/>
  <c r="P16" i="29"/>
  <c r="Q83" i="29"/>
  <c r="P24" i="29"/>
  <c r="Q90" i="23"/>
  <c r="Q94" i="27"/>
  <c r="P35" i="27"/>
  <c r="Q89" i="29"/>
  <c r="P30" i="29"/>
  <c r="R83" i="25"/>
  <c r="Q24" i="25"/>
  <c r="Q94" i="23"/>
  <c r="Q86" i="29"/>
  <c r="P27" i="29"/>
  <c r="Q85" i="27"/>
  <c r="P26" i="27"/>
  <c r="Q94" i="29"/>
  <c r="P35" i="29"/>
  <c r="Q92" i="25"/>
  <c r="P33" i="25"/>
  <c r="R92" i="27"/>
  <c r="Q33" i="27"/>
  <c r="Q87" i="25"/>
  <c r="P28" i="25"/>
  <c r="Q81" i="27"/>
  <c r="P22" i="27"/>
  <c r="Q84" i="29"/>
  <c r="P25" i="29"/>
  <c r="R82" i="27"/>
  <c r="Q23" i="27"/>
  <c r="Q74" i="25"/>
  <c r="P15" i="25"/>
  <c r="R74" i="23"/>
  <c r="R84" i="29"/>
  <c r="Q25" i="29"/>
  <c r="R87" i="25"/>
  <c r="Q28" i="25"/>
  <c r="R85" i="27"/>
  <c r="Q26" i="27"/>
  <c r="R76" i="27"/>
  <c r="Q17" i="27"/>
  <c r="R79" i="29"/>
  <c r="Q20" i="29"/>
  <c r="R88" i="25"/>
  <c r="Q29" i="25"/>
  <c r="R81" i="29"/>
  <c r="Q22" i="29"/>
  <c r="R80" i="27"/>
  <c r="Q21" i="27"/>
  <c r="R93" i="27"/>
  <c r="Q34" i="27"/>
  <c r="R78" i="27"/>
  <c r="Q19" i="27"/>
  <c r="R91" i="29"/>
  <c r="Q32" i="29"/>
  <c r="R93" i="29"/>
  <c r="Q34" i="29"/>
  <c r="S79" i="25"/>
  <c r="R20" i="25"/>
  <c r="R80" i="25"/>
  <c r="Q21" i="25"/>
  <c r="S76" i="25"/>
  <c r="R17" i="25"/>
  <c r="R82" i="25"/>
  <c r="Q23" i="25"/>
  <c r="R80" i="29"/>
  <c r="Q21" i="29"/>
  <c r="R92" i="29"/>
  <c r="Q33" i="29"/>
  <c r="S92" i="27"/>
  <c r="R33" i="27"/>
  <c r="R86" i="29"/>
  <c r="Q27" i="29"/>
  <c r="R90" i="23"/>
  <c r="R85" i="29"/>
  <c r="Q26" i="29"/>
  <c r="S83" i="25"/>
  <c r="R24" i="25"/>
  <c r="S78" i="25"/>
  <c r="R19" i="25"/>
  <c r="R89" i="25"/>
  <c r="Q30" i="25"/>
  <c r="R91" i="25"/>
  <c r="Q32" i="25"/>
  <c r="S87" i="27"/>
  <c r="R28" i="27"/>
  <c r="S93" i="25"/>
  <c r="R34" i="25"/>
  <c r="S79" i="27"/>
  <c r="R20" i="27"/>
  <c r="R76" i="29"/>
  <c r="Q17" i="29"/>
  <c r="R92" i="25"/>
  <c r="Q33" i="25"/>
  <c r="R89" i="29"/>
  <c r="Q30" i="29"/>
  <c r="R83" i="29"/>
  <c r="Q24" i="29"/>
  <c r="S94" i="25"/>
  <c r="R35" i="25"/>
  <c r="R90" i="25"/>
  <c r="Q31" i="25"/>
  <c r="R87" i="29"/>
  <c r="Q28" i="29"/>
  <c r="S75" i="25"/>
  <c r="R16" i="25"/>
  <c r="S90" i="27"/>
  <c r="R31" i="27"/>
  <c r="R81" i="25"/>
  <c r="Q22" i="25"/>
  <c r="R77" i="27"/>
  <c r="Q18" i="27"/>
  <c r="R74" i="27"/>
  <c r="Q15" i="27"/>
  <c r="R77" i="29"/>
  <c r="Q18" i="29"/>
  <c r="R90" i="29"/>
  <c r="Q31" i="29"/>
  <c r="R83" i="27"/>
  <c r="Q24" i="27"/>
  <c r="S84" i="27"/>
  <c r="R25" i="27"/>
  <c r="R74" i="25"/>
  <c r="Q15" i="25"/>
  <c r="R75" i="29"/>
  <c r="Q16" i="29"/>
  <c r="R23" i="27"/>
  <c r="S82" i="27"/>
  <c r="R81" i="27"/>
  <c r="Q22" i="27"/>
  <c r="R94" i="29"/>
  <c r="Q35" i="29"/>
  <c r="R94" i="23"/>
  <c r="R94" i="27"/>
  <c r="Q35" i="27"/>
  <c r="R82" i="29"/>
  <c r="Q23" i="29"/>
  <c r="R84" i="25"/>
  <c r="Q25" i="25"/>
  <c r="R75" i="27"/>
  <c r="Q16" i="27"/>
  <c r="R74" i="29"/>
  <c r="Q15" i="29"/>
  <c r="S85" i="25"/>
  <c r="R26" i="25"/>
  <c r="R86" i="27"/>
  <c r="Q27" i="27"/>
  <c r="R88" i="29"/>
  <c r="Q29" i="29"/>
  <c r="S77" i="25"/>
  <c r="R18" i="25"/>
  <c r="R89" i="27"/>
  <c r="Q30" i="27"/>
  <c r="R91" i="27"/>
  <c r="Q32" i="27"/>
  <c r="R86" i="25"/>
  <c r="Q27" i="25"/>
  <c r="R84" i="23"/>
  <c r="R78" i="29"/>
  <c r="Q19" i="29"/>
  <c r="R88" i="27"/>
  <c r="Q29" i="27"/>
  <c r="S81" i="25"/>
  <c r="R22" i="25"/>
  <c r="S31" i="27"/>
  <c r="T90" i="27"/>
  <c r="S87" i="29"/>
  <c r="R28" i="29"/>
  <c r="S89" i="29"/>
  <c r="R30" i="29"/>
  <c r="T79" i="27"/>
  <c r="S20" i="27"/>
  <c r="S91" i="25"/>
  <c r="R32" i="25"/>
  <c r="T83" i="25"/>
  <c r="S24" i="25"/>
  <c r="T92" i="27"/>
  <c r="S33" i="27"/>
  <c r="S82" i="25"/>
  <c r="R23" i="25"/>
  <c r="S80" i="25"/>
  <c r="R21" i="25"/>
  <c r="S93" i="27"/>
  <c r="R34" i="27"/>
  <c r="S87" i="25"/>
  <c r="R28" i="25"/>
  <c r="S74" i="23"/>
  <c r="S84" i="23"/>
  <c r="T77" i="25"/>
  <c r="S18" i="25"/>
  <c r="S74" i="29"/>
  <c r="R15" i="29"/>
  <c r="S82" i="29"/>
  <c r="R23" i="29"/>
  <c r="S94" i="23"/>
  <c r="S74" i="25"/>
  <c r="R15" i="25"/>
  <c r="T84" i="27"/>
  <c r="S25" i="27"/>
  <c r="S74" i="27"/>
  <c r="R15" i="27"/>
  <c r="S89" i="27"/>
  <c r="R30" i="27"/>
  <c r="S88" i="29"/>
  <c r="R29" i="29"/>
  <c r="S75" i="27"/>
  <c r="R16" i="27"/>
  <c r="S94" i="29"/>
  <c r="R35" i="29"/>
  <c r="S83" i="27"/>
  <c r="R24" i="27"/>
  <c r="S89" i="25"/>
  <c r="R30" i="25"/>
  <c r="S85" i="29"/>
  <c r="R26" i="29"/>
  <c r="S92" i="29"/>
  <c r="R33" i="29"/>
  <c r="T79" i="25"/>
  <c r="S20" i="25"/>
  <c r="S80" i="27"/>
  <c r="R21" i="27"/>
  <c r="S79" i="29"/>
  <c r="R20" i="29"/>
  <c r="S84" i="29"/>
  <c r="R25" i="29"/>
  <c r="S90" i="29"/>
  <c r="R31" i="29"/>
  <c r="S90" i="25"/>
  <c r="R31" i="25"/>
  <c r="S92" i="25"/>
  <c r="R33" i="25"/>
  <c r="S76" i="29"/>
  <c r="R17" i="29"/>
  <c r="T93" i="25"/>
  <c r="S34" i="25"/>
  <c r="S90" i="23"/>
  <c r="S93" i="29"/>
  <c r="R34" i="29"/>
  <c r="S81" i="29"/>
  <c r="R22" i="29"/>
  <c r="S88" i="27"/>
  <c r="R29" i="27"/>
  <c r="S86" i="25"/>
  <c r="R27" i="25"/>
  <c r="S86" i="27"/>
  <c r="R27" i="27"/>
  <c r="S81" i="27"/>
  <c r="R22" i="27"/>
  <c r="T82" i="27"/>
  <c r="S23" i="27"/>
  <c r="S78" i="29"/>
  <c r="R19" i="29"/>
  <c r="S91" i="27"/>
  <c r="R32" i="27"/>
  <c r="T85" i="25"/>
  <c r="S26" i="25"/>
  <c r="S84" i="25"/>
  <c r="R25" i="25"/>
  <c r="S94" i="27"/>
  <c r="R35" i="27"/>
  <c r="S75" i="29"/>
  <c r="R16" i="29"/>
  <c r="S77" i="29"/>
  <c r="R18" i="29"/>
  <c r="S77" i="27"/>
  <c r="R18" i="27"/>
  <c r="T75" i="25"/>
  <c r="S16" i="25"/>
  <c r="T94" i="25"/>
  <c r="S35" i="25"/>
  <c r="S83" i="29"/>
  <c r="R24" i="29"/>
  <c r="T87" i="27"/>
  <c r="S28" i="27"/>
  <c r="T78" i="25"/>
  <c r="S19" i="25"/>
  <c r="S86" i="29"/>
  <c r="R27" i="29"/>
  <c r="S80" i="29"/>
  <c r="R21" i="29"/>
  <c r="T76" i="25"/>
  <c r="S17" i="25"/>
  <c r="S91" i="29"/>
  <c r="R32" i="29"/>
  <c r="S78" i="27"/>
  <c r="R19" i="27"/>
  <c r="S88" i="25"/>
  <c r="R29" i="25"/>
  <c r="S76" i="27"/>
  <c r="R17" i="27"/>
  <c r="S85" i="27"/>
  <c r="R26" i="27"/>
  <c r="T88" i="29"/>
  <c r="S29" i="29"/>
  <c r="T74" i="25"/>
  <c r="S15" i="25"/>
  <c r="U77" i="25"/>
  <c r="T18" i="25"/>
  <c r="T87" i="25"/>
  <c r="S28" i="25"/>
  <c r="U79" i="27"/>
  <c r="T20" i="27"/>
  <c r="T87" i="29"/>
  <c r="S28" i="29"/>
  <c r="T88" i="25"/>
  <c r="S29" i="25"/>
  <c r="T80" i="29"/>
  <c r="S21" i="29"/>
  <c r="T83" i="29"/>
  <c r="S24" i="29"/>
  <c r="U79" i="25"/>
  <c r="T20" i="25"/>
  <c r="T78" i="27"/>
  <c r="S19" i="27"/>
  <c r="T86" i="29"/>
  <c r="S27" i="29"/>
  <c r="U94" i="25"/>
  <c r="T35" i="25"/>
  <c r="T86" i="27"/>
  <c r="S27" i="27"/>
  <c r="T93" i="29"/>
  <c r="S34" i="29"/>
  <c r="T92" i="25"/>
  <c r="S33" i="25"/>
  <c r="T79" i="29"/>
  <c r="S20" i="29"/>
  <c r="T94" i="29"/>
  <c r="S35" i="29"/>
  <c r="T89" i="27"/>
  <c r="S30" i="27"/>
  <c r="T94" i="23"/>
  <c r="T80" i="25"/>
  <c r="S21" i="25"/>
  <c r="U87" i="27"/>
  <c r="T28" i="27"/>
  <c r="T77" i="29"/>
  <c r="S18" i="29"/>
  <c r="T94" i="27"/>
  <c r="S35" i="27"/>
  <c r="T91" i="27"/>
  <c r="S32" i="27"/>
  <c r="U82" i="27"/>
  <c r="T23" i="27"/>
  <c r="U78" i="25"/>
  <c r="T19" i="25"/>
  <c r="T75" i="29"/>
  <c r="S16" i="29"/>
  <c r="T76" i="29"/>
  <c r="S17" i="29"/>
  <c r="U90" i="27"/>
  <c r="T31" i="27"/>
  <c r="T85" i="27"/>
  <c r="S26" i="27"/>
  <c r="T91" i="29"/>
  <c r="S32" i="29"/>
  <c r="U75" i="25"/>
  <c r="T16" i="25"/>
  <c r="T84" i="25"/>
  <c r="S25" i="25"/>
  <c r="S19" i="29"/>
  <c r="T78" i="29"/>
  <c r="T86" i="25"/>
  <c r="S27" i="25"/>
  <c r="T80" i="27"/>
  <c r="S21" i="27"/>
  <c r="T92" i="29"/>
  <c r="S33" i="29"/>
  <c r="T89" i="25"/>
  <c r="S30" i="25"/>
  <c r="T83" i="27"/>
  <c r="S24" i="27"/>
  <c r="T74" i="27"/>
  <c r="S15" i="27"/>
  <c r="T82" i="29"/>
  <c r="S23" i="29"/>
  <c r="T84" i="23"/>
  <c r="T82" i="25"/>
  <c r="S23" i="25"/>
  <c r="U83" i="25"/>
  <c r="T24" i="25"/>
  <c r="T89" i="29"/>
  <c r="S30" i="29"/>
  <c r="T81" i="25"/>
  <c r="S22" i="25"/>
  <c r="T74" i="23"/>
  <c r="T77" i="27"/>
  <c r="S18" i="27"/>
  <c r="T76" i="27"/>
  <c r="S17" i="27"/>
  <c r="U76" i="25"/>
  <c r="T17" i="25"/>
  <c r="U85" i="25"/>
  <c r="T26" i="25"/>
  <c r="T81" i="27"/>
  <c r="S22" i="27"/>
  <c r="T88" i="27"/>
  <c r="S29" i="27"/>
  <c r="T81" i="29"/>
  <c r="S22" i="29"/>
  <c r="T90" i="23"/>
  <c r="U93" i="25"/>
  <c r="T90" i="25"/>
  <c r="S31" i="25"/>
  <c r="T90" i="29"/>
  <c r="S31" i="29"/>
  <c r="T84" i="29"/>
  <c r="S25" i="29"/>
  <c r="T85" i="29"/>
  <c r="S26" i="29"/>
  <c r="T75" i="27"/>
  <c r="S16" i="27"/>
  <c r="U84" i="27"/>
  <c r="T25" i="27"/>
  <c r="T74" i="29"/>
  <c r="S15" i="29"/>
  <c r="T93" i="27"/>
  <c r="S34" i="27"/>
  <c r="U92" i="27"/>
  <c r="T33" i="27"/>
  <c r="T91" i="25"/>
  <c r="S32" i="25"/>
  <c r="U93" i="29"/>
  <c r="T34" i="29"/>
  <c r="V94" i="25"/>
  <c r="V35" i="25"/>
  <c r="U35" i="25"/>
  <c r="U83" i="29"/>
  <c r="T24" i="29"/>
  <c r="V79" i="27"/>
  <c r="V20" i="27"/>
  <c r="U20" i="27"/>
  <c r="V77" i="25"/>
  <c r="V18" i="25"/>
  <c r="U18" i="25"/>
  <c r="U81" i="25"/>
  <c r="T22" i="25"/>
  <c r="U91" i="29"/>
  <c r="T32" i="29"/>
  <c r="U94" i="27"/>
  <c r="T35" i="27"/>
  <c r="U94" i="29"/>
  <c r="T35" i="29"/>
  <c r="U93" i="27"/>
  <c r="T34" i="27"/>
  <c r="U75" i="27"/>
  <c r="T16" i="27"/>
  <c r="V93" i="25"/>
  <c r="V34" i="25"/>
  <c r="U34" i="25"/>
  <c r="U88" i="27"/>
  <c r="T29" i="27"/>
  <c r="U76" i="27"/>
  <c r="T17" i="27"/>
  <c r="U89" i="29"/>
  <c r="T30" i="29"/>
  <c r="U84" i="23"/>
  <c r="U83" i="27"/>
  <c r="T24" i="27"/>
  <c r="U80" i="27"/>
  <c r="T21" i="27"/>
  <c r="V75" i="25"/>
  <c r="V16" i="25"/>
  <c r="U16" i="25"/>
  <c r="U85" i="27"/>
  <c r="T26" i="27"/>
  <c r="U75" i="29"/>
  <c r="T16" i="29"/>
  <c r="U77" i="29"/>
  <c r="T18" i="29"/>
  <c r="U94" i="23"/>
  <c r="U86" i="29"/>
  <c r="T27" i="29"/>
  <c r="U80" i="29"/>
  <c r="T21" i="29"/>
  <c r="U74" i="25"/>
  <c r="T15" i="25"/>
  <c r="U77" i="27"/>
  <c r="T18" i="27"/>
  <c r="U92" i="29"/>
  <c r="T33" i="29"/>
  <c r="U86" i="25"/>
  <c r="T27" i="25"/>
  <c r="U82" i="29"/>
  <c r="T23" i="29"/>
  <c r="V90" i="27"/>
  <c r="V31" i="27"/>
  <c r="U31" i="27"/>
  <c r="U76" i="29"/>
  <c r="T17" i="29"/>
  <c r="V78" i="25"/>
  <c r="V19" i="25"/>
  <c r="U19" i="25"/>
  <c r="U23" i="27"/>
  <c r="V82" i="27"/>
  <c r="V23" i="27"/>
  <c r="V87" i="27"/>
  <c r="V28" i="27"/>
  <c r="U28" i="27"/>
  <c r="U80" i="25"/>
  <c r="T21" i="25"/>
  <c r="U92" i="25"/>
  <c r="T33" i="25"/>
  <c r="U78" i="27"/>
  <c r="T19" i="27"/>
  <c r="V79" i="25"/>
  <c r="V20" i="25"/>
  <c r="U20" i="25"/>
  <c r="U88" i="25"/>
  <c r="T29" i="25"/>
  <c r="V92" i="27"/>
  <c r="V33" i="27"/>
  <c r="U33" i="27"/>
  <c r="U79" i="29"/>
  <c r="T20" i="29"/>
  <c r="U84" i="29"/>
  <c r="T25" i="29"/>
  <c r="U81" i="27"/>
  <c r="T22" i="27"/>
  <c r="U85" i="29"/>
  <c r="T26" i="29"/>
  <c r="U90" i="25"/>
  <c r="T31" i="25"/>
  <c r="V76" i="25"/>
  <c r="V17" i="25"/>
  <c r="U17" i="25"/>
  <c r="U74" i="23"/>
  <c r="U78" i="29"/>
  <c r="T19" i="29"/>
  <c r="U74" i="29"/>
  <c r="T15" i="29"/>
  <c r="V83" i="25"/>
  <c r="V24" i="25"/>
  <c r="U24" i="25"/>
  <c r="U91" i="25"/>
  <c r="T32" i="25"/>
  <c r="V84" i="27"/>
  <c r="V25" i="27"/>
  <c r="U25" i="27"/>
  <c r="U90" i="29"/>
  <c r="T31" i="29"/>
  <c r="U81" i="29"/>
  <c r="T22" i="29"/>
  <c r="V85" i="25"/>
  <c r="V26" i="25"/>
  <c r="U26" i="25"/>
  <c r="U82" i="25"/>
  <c r="T23" i="25"/>
  <c r="U74" i="27"/>
  <c r="T15" i="27"/>
  <c r="U89" i="25"/>
  <c r="T30" i="25"/>
  <c r="U84" i="25"/>
  <c r="T25" i="25"/>
  <c r="U91" i="27"/>
  <c r="T32" i="27"/>
  <c r="U89" i="27"/>
  <c r="T30" i="27"/>
  <c r="U86" i="27"/>
  <c r="T27" i="27"/>
  <c r="U87" i="29"/>
  <c r="T28" i="29"/>
  <c r="U87" i="25"/>
  <c r="T28" i="25"/>
  <c r="U88" i="29"/>
  <c r="T29" i="29"/>
  <c r="V89" i="25"/>
  <c r="V30" i="25"/>
  <c r="U30" i="25"/>
  <c r="V78" i="29"/>
  <c r="V19" i="29"/>
  <c r="U19" i="29"/>
  <c r="V90" i="25"/>
  <c r="V31" i="25"/>
  <c r="U31" i="25"/>
  <c r="V78" i="27"/>
  <c r="V19" i="27"/>
  <c r="U19" i="27"/>
  <c r="V80" i="25"/>
  <c r="V21" i="25"/>
  <c r="U21" i="25"/>
  <c r="V82" i="29"/>
  <c r="V23" i="29"/>
  <c r="U23" i="29"/>
  <c r="V86" i="25"/>
  <c r="V27" i="25"/>
  <c r="U27" i="25"/>
  <c r="V80" i="29"/>
  <c r="V21" i="29"/>
  <c r="U21" i="29"/>
  <c r="V80" i="27"/>
  <c r="V21" i="27"/>
  <c r="U21" i="27"/>
  <c r="V94" i="29"/>
  <c r="V35" i="29"/>
  <c r="U35" i="29"/>
  <c r="V90" i="29"/>
  <c r="V31" i="29"/>
  <c r="U31" i="29"/>
  <c r="V93" i="27"/>
  <c r="V34" i="27"/>
  <c r="U34" i="27"/>
  <c r="V87" i="29"/>
  <c r="V28" i="29"/>
  <c r="U28" i="29"/>
  <c r="V79" i="29"/>
  <c r="V20" i="29"/>
  <c r="U20" i="29"/>
  <c r="V88" i="27"/>
  <c r="V29" i="27"/>
  <c r="U29" i="27"/>
  <c r="V83" i="29"/>
  <c r="V24" i="29"/>
  <c r="U24" i="29"/>
  <c r="V91" i="27"/>
  <c r="V32" i="27"/>
  <c r="U32" i="27"/>
  <c r="V84" i="25"/>
  <c r="V25" i="25"/>
  <c r="U25" i="25"/>
  <c r="V74" i="27"/>
  <c r="V15" i="27"/>
  <c r="U15" i="27"/>
  <c r="V85" i="29"/>
  <c r="V26" i="29"/>
  <c r="U26" i="29"/>
  <c r="V84" i="29"/>
  <c r="V25" i="29"/>
  <c r="U25" i="29"/>
  <c r="V92" i="25"/>
  <c r="V33" i="25"/>
  <c r="U33" i="25"/>
  <c r="V76" i="29"/>
  <c r="V17" i="29"/>
  <c r="U17" i="29"/>
  <c r="V92" i="29"/>
  <c r="V33" i="29"/>
  <c r="U33" i="29"/>
  <c r="V77" i="27"/>
  <c r="V18" i="27"/>
  <c r="U18" i="27"/>
  <c r="V77" i="29"/>
  <c r="V18" i="29"/>
  <c r="U18" i="29"/>
  <c r="V85" i="27"/>
  <c r="V26" i="27"/>
  <c r="U26" i="27"/>
  <c r="V83" i="27"/>
  <c r="V24" i="27"/>
  <c r="U24" i="27"/>
  <c r="V76" i="27"/>
  <c r="V17" i="27"/>
  <c r="U17" i="27"/>
  <c r="V94" i="27"/>
  <c r="V35" i="27"/>
  <c r="U35" i="27"/>
  <c r="V81" i="25"/>
  <c r="V22" i="25"/>
  <c r="U22" i="25"/>
  <c r="V89" i="29"/>
  <c r="V30" i="29"/>
  <c r="U30" i="29"/>
  <c r="V88" i="29"/>
  <c r="V29" i="29"/>
  <c r="U29" i="29"/>
  <c r="V89" i="27"/>
  <c r="V30" i="27"/>
  <c r="U30" i="27"/>
  <c r="V81" i="27"/>
  <c r="V22" i="27"/>
  <c r="U22" i="27"/>
  <c r="V75" i="29"/>
  <c r="V16" i="29"/>
  <c r="U16" i="29"/>
  <c r="V91" i="29"/>
  <c r="V32" i="29"/>
  <c r="U32" i="29"/>
  <c r="V87" i="25"/>
  <c r="V28" i="25"/>
  <c r="U28" i="25"/>
  <c r="V86" i="27"/>
  <c r="V27" i="27"/>
  <c r="U27" i="27"/>
  <c r="V82" i="25"/>
  <c r="V23" i="25"/>
  <c r="U23" i="25"/>
  <c r="V81" i="29"/>
  <c r="V22" i="29"/>
  <c r="U22" i="29"/>
  <c r="V91" i="25"/>
  <c r="V32" i="25"/>
  <c r="U32" i="25"/>
  <c r="V74" i="29"/>
  <c r="V15" i="29"/>
  <c r="U15" i="29"/>
  <c r="V74" i="23"/>
  <c r="V88" i="25"/>
  <c r="V29" i="25"/>
  <c r="U29" i="25"/>
  <c r="V74" i="25"/>
  <c r="V15" i="25"/>
  <c r="U15" i="25"/>
  <c r="V86" i="29"/>
  <c r="V27" i="29"/>
  <c r="U27" i="29"/>
  <c r="V94" i="23"/>
  <c r="V84" i="23"/>
  <c r="V75" i="27"/>
  <c r="V16" i="27"/>
  <c r="U16" i="27"/>
  <c r="V93" i="29"/>
  <c r="V34" i="29"/>
  <c r="U34" i="29"/>
  <c r="H44" i="20" l="1"/>
  <c r="H60" i="20" s="1"/>
  <c r="C50" i="24"/>
  <c r="C51" i="24" s="1"/>
  <c r="C52" i="24" s="1"/>
  <c r="C53" i="24" s="1"/>
  <c r="C54" i="24" s="1"/>
  <c r="K78" i="24"/>
  <c r="H93" i="24"/>
  <c r="I92" i="24"/>
  <c r="I88" i="24"/>
  <c r="I79" i="24"/>
  <c r="M85" i="24"/>
  <c r="L82" i="24"/>
  <c r="K23" i="24"/>
  <c r="F90" i="24"/>
  <c r="C84" i="24"/>
  <c r="E89" i="24"/>
  <c r="E80" i="24"/>
  <c r="C81" i="24"/>
  <c r="K50" i="24"/>
  <c r="K51" i="24" s="1"/>
  <c r="K52" i="24" s="1"/>
  <c r="K53" i="24" s="1"/>
  <c r="K54" i="24" s="1"/>
  <c r="K55" i="24" s="1"/>
  <c r="K56" i="24" s="1"/>
  <c r="K57" i="24" s="1"/>
  <c r="K58" i="24" s="1"/>
  <c r="K59" i="24" s="1"/>
  <c r="K60" i="24" s="1"/>
  <c r="K61" i="24" s="1"/>
  <c r="F50" i="24"/>
  <c r="F51" i="24" s="1"/>
  <c r="F52" i="24" s="1"/>
  <c r="F53" i="24" s="1"/>
  <c r="F54" i="24" s="1"/>
  <c r="T50" i="24"/>
  <c r="T51" i="24" s="1"/>
  <c r="T52" i="24" s="1"/>
  <c r="T53" i="24" s="1"/>
  <c r="T54" i="24" s="1"/>
  <c r="T55" i="24" s="1"/>
  <c r="T56" i="24" s="1"/>
  <c r="T57" i="24" s="1"/>
  <c r="T58" i="24" s="1"/>
  <c r="T59" i="24" s="1"/>
  <c r="T60" i="24" s="1"/>
  <c r="T61" i="24" s="1"/>
  <c r="T62" i="24" s="1"/>
  <c r="T63" i="24" s="1"/>
  <c r="T64" i="24" s="1"/>
  <c r="T65" i="24" s="1"/>
  <c r="T66" i="24" s="1"/>
  <c r="T67" i="24" s="1"/>
  <c r="T68" i="24" s="1"/>
  <c r="T69" i="24" s="1"/>
  <c r="T70" i="24" s="1"/>
  <c r="G50" i="24"/>
  <c r="G51" i="24" s="1"/>
  <c r="G52" i="24" s="1"/>
  <c r="G53" i="24" s="1"/>
  <c r="G54" i="24" s="1"/>
  <c r="O50" i="24"/>
  <c r="O51" i="24" s="1"/>
  <c r="O52" i="24" s="1"/>
  <c r="O53" i="24" s="1"/>
  <c r="O54" i="24" s="1"/>
  <c r="O55" i="24" s="1"/>
  <c r="O56" i="24" s="1"/>
  <c r="O57" i="24" s="1"/>
  <c r="O58" i="24" s="1"/>
  <c r="O59" i="24" s="1"/>
  <c r="O60" i="24" s="1"/>
  <c r="O61" i="24" s="1"/>
  <c r="O62" i="24" s="1"/>
  <c r="O63" i="24" s="1"/>
  <c r="O64" i="24" s="1"/>
  <c r="O65" i="24" s="1"/>
  <c r="O66" i="24" s="1"/>
  <c r="O67" i="24" s="1"/>
  <c r="O68" i="24" s="1"/>
  <c r="O69" i="24" s="1"/>
  <c r="O70" i="24" s="1"/>
  <c r="U50" i="24"/>
  <c r="U51" i="24" s="1"/>
  <c r="U52" i="24" s="1"/>
  <c r="U53" i="24" s="1"/>
  <c r="U54" i="24" s="1"/>
  <c r="U55" i="24" s="1"/>
  <c r="U56" i="24" s="1"/>
  <c r="U57" i="24" s="1"/>
  <c r="U58" i="24" s="1"/>
  <c r="U59" i="24" s="1"/>
  <c r="U60" i="24" s="1"/>
  <c r="U61" i="24" s="1"/>
  <c r="U62" i="24" s="1"/>
  <c r="U63" i="24" s="1"/>
  <c r="U64" i="24" s="1"/>
  <c r="U65" i="24" s="1"/>
  <c r="U66" i="24" s="1"/>
  <c r="U67" i="24" s="1"/>
  <c r="U68" i="24" s="1"/>
  <c r="U69" i="24" s="1"/>
  <c r="U70" i="24" s="1"/>
  <c r="B50" i="24"/>
  <c r="B51" i="24" s="1"/>
  <c r="B52" i="24" s="1"/>
  <c r="B53" i="24" s="1"/>
  <c r="B54" i="24" s="1"/>
  <c r="S50" i="24"/>
  <c r="S51" i="24" s="1"/>
  <c r="S52" i="24" s="1"/>
  <c r="S53" i="24" s="1"/>
  <c r="S54" i="24" s="1"/>
  <c r="S55" i="24" s="1"/>
  <c r="S56" i="24" s="1"/>
  <c r="S57" i="24" s="1"/>
  <c r="S58" i="24" s="1"/>
  <c r="S59" i="24" s="1"/>
  <c r="S60" i="24" s="1"/>
  <c r="S61" i="24" s="1"/>
  <c r="S62" i="24" s="1"/>
  <c r="S63" i="24" s="1"/>
  <c r="S64" i="24" s="1"/>
  <c r="S65" i="24" s="1"/>
  <c r="S66" i="24" s="1"/>
  <c r="S67" i="24" s="1"/>
  <c r="S68" i="24" s="1"/>
  <c r="S69" i="24" s="1"/>
  <c r="S70" i="24" s="1"/>
  <c r="N50" i="24"/>
  <c r="N51" i="24" s="1"/>
  <c r="N52" i="24" s="1"/>
  <c r="N53" i="24" s="1"/>
  <c r="N54" i="24" s="1"/>
  <c r="N55" i="24" s="1"/>
  <c r="N56" i="24" s="1"/>
  <c r="N57" i="24" s="1"/>
  <c r="N58" i="24" s="1"/>
  <c r="N59" i="24" s="1"/>
  <c r="N60" i="24" s="1"/>
  <c r="N61" i="24" s="1"/>
  <c r="N62" i="24" s="1"/>
  <c r="N63" i="24" s="1"/>
  <c r="N64" i="24" s="1"/>
  <c r="N65" i="24" s="1"/>
  <c r="N66" i="24" s="1"/>
  <c r="N67" i="24" s="1"/>
  <c r="N68" i="24" s="1"/>
  <c r="N69" i="24" s="1"/>
  <c r="N70" i="24" s="1"/>
  <c r="M50" i="24"/>
  <c r="M51" i="24" s="1"/>
  <c r="M52" i="24" s="1"/>
  <c r="M53" i="24" s="1"/>
  <c r="M54" i="24" s="1"/>
  <c r="M55" i="24" s="1"/>
  <c r="M56" i="24" s="1"/>
  <c r="M57" i="24" s="1"/>
  <c r="M58" i="24" s="1"/>
  <c r="M59" i="24" s="1"/>
  <c r="M60" i="24" s="1"/>
  <c r="M61" i="24" s="1"/>
  <c r="M62" i="24" s="1"/>
  <c r="M63" i="24" s="1"/>
  <c r="M64" i="24" s="1"/>
  <c r="M65" i="24" s="1"/>
  <c r="M66" i="24" s="1"/>
  <c r="M67" i="24" s="1"/>
  <c r="M68" i="24" s="1"/>
  <c r="M69" i="24" s="1"/>
  <c r="M70" i="24" s="1"/>
  <c r="L50" i="24"/>
  <c r="L51" i="24" s="1"/>
  <c r="L52" i="24" s="1"/>
  <c r="L53" i="24" s="1"/>
  <c r="L54" i="24" s="1"/>
  <c r="L55" i="24" s="1"/>
  <c r="L56" i="24" s="1"/>
  <c r="L57" i="24" s="1"/>
  <c r="L58" i="24" s="1"/>
  <c r="L59" i="24" s="1"/>
  <c r="L60" i="24" s="1"/>
  <c r="L61" i="24" s="1"/>
  <c r="L62" i="24" s="1"/>
  <c r="L63" i="24" s="1"/>
  <c r="L64" i="24" s="1"/>
  <c r="L65" i="24" s="1"/>
  <c r="L66" i="24" s="1"/>
  <c r="L67" i="24" s="1"/>
  <c r="L68" i="24" s="1"/>
  <c r="L69" i="24" s="1"/>
  <c r="L70" i="24" s="1"/>
  <c r="H50" i="24"/>
  <c r="H51" i="24" s="1"/>
  <c r="H52" i="24" s="1"/>
  <c r="H53" i="24" s="1"/>
  <c r="H54" i="24" s="1"/>
  <c r="H55" i="24" s="1"/>
  <c r="H56" i="24" s="1"/>
  <c r="H57" i="24" s="1"/>
  <c r="H58" i="24" s="1"/>
  <c r="I50" i="24"/>
  <c r="I51" i="24" s="1"/>
  <c r="I52" i="24" s="1"/>
  <c r="I53" i="24" s="1"/>
  <c r="I54" i="24" s="1"/>
  <c r="J50" i="24"/>
  <c r="J51" i="24" s="1"/>
  <c r="J52" i="24" s="1"/>
  <c r="J53" i="24" s="1"/>
  <c r="J54" i="24" s="1"/>
  <c r="J55" i="24" s="1"/>
  <c r="J56" i="24" s="1"/>
  <c r="J57" i="24" s="1"/>
  <c r="J58" i="24" s="1"/>
  <c r="E50" i="24"/>
  <c r="E51" i="24" s="1"/>
  <c r="E52" i="24" s="1"/>
  <c r="E53" i="24" s="1"/>
  <c r="E54" i="24" s="1"/>
  <c r="R50" i="24"/>
  <c r="R51" i="24" s="1"/>
  <c r="R52" i="24" s="1"/>
  <c r="R53" i="24" s="1"/>
  <c r="R54" i="24" s="1"/>
  <c r="R55" i="24" s="1"/>
  <c r="R56" i="24" s="1"/>
  <c r="R57" i="24" s="1"/>
  <c r="R58" i="24" s="1"/>
  <c r="R59" i="24" s="1"/>
  <c r="R60" i="24" s="1"/>
  <c r="R61" i="24" s="1"/>
  <c r="R62" i="24" s="1"/>
  <c r="R63" i="24" s="1"/>
  <c r="R64" i="24" s="1"/>
  <c r="R65" i="24" s="1"/>
  <c r="R66" i="24" s="1"/>
  <c r="R67" i="24" s="1"/>
  <c r="R68" i="24" s="1"/>
  <c r="R69" i="24" s="1"/>
  <c r="R70" i="24" s="1"/>
  <c r="P50" i="24"/>
  <c r="P51" i="24" s="1"/>
  <c r="P52" i="24" s="1"/>
  <c r="P53" i="24" s="1"/>
  <c r="P54" i="24" s="1"/>
  <c r="P55" i="24" s="1"/>
  <c r="P56" i="24" s="1"/>
  <c r="P57" i="24" s="1"/>
  <c r="P58" i="24" s="1"/>
  <c r="P59" i="24" s="1"/>
  <c r="P60" i="24" s="1"/>
  <c r="P61" i="24" s="1"/>
  <c r="P62" i="24" s="1"/>
  <c r="P63" i="24" s="1"/>
  <c r="P64" i="24" s="1"/>
  <c r="P65" i="24" s="1"/>
  <c r="P66" i="24" s="1"/>
  <c r="P67" i="24" s="1"/>
  <c r="P68" i="24" s="1"/>
  <c r="P69" i="24" s="1"/>
  <c r="P70" i="24" s="1"/>
  <c r="Q50" i="24"/>
  <c r="Q51" i="24" s="1"/>
  <c r="Q52" i="24" s="1"/>
  <c r="Q53" i="24" s="1"/>
  <c r="Q54" i="24" s="1"/>
  <c r="Q55" i="24" s="1"/>
  <c r="Q56" i="24" s="1"/>
  <c r="Q57" i="24" s="1"/>
  <c r="Q58" i="24" s="1"/>
  <c r="Q59" i="24" s="1"/>
  <c r="Q60" i="24" s="1"/>
  <c r="Q61" i="24" s="1"/>
  <c r="Q62" i="24" s="1"/>
  <c r="Q63" i="24" s="1"/>
  <c r="Q64" i="24" s="1"/>
  <c r="Q65" i="24" s="1"/>
  <c r="Q66" i="24" s="1"/>
  <c r="Q67" i="24" s="1"/>
  <c r="Q68" i="24" s="1"/>
  <c r="Q69" i="24" s="1"/>
  <c r="Q70" i="24" s="1"/>
  <c r="V50" i="24"/>
  <c r="V51" i="24" s="1"/>
  <c r="V52" i="24" s="1"/>
  <c r="V53" i="24" s="1"/>
  <c r="V54" i="24" s="1"/>
  <c r="V55" i="24" s="1"/>
  <c r="V56" i="24" s="1"/>
  <c r="V57" i="24" s="1"/>
  <c r="V58" i="24" s="1"/>
  <c r="V59" i="24" s="1"/>
  <c r="V60" i="24" s="1"/>
  <c r="V61" i="24" s="1"/>
  <c r="V62" i="24" s="1"/>
  <c r="V63" i="24" s="1"/>
  <c r="V64" i="24" s="1"/>
  <c r="V65" i="24" s="1"/>
  <c r="V66" i="24" s="1"/>
  <c r="V67" i="24" s="1"/>
  <c r="V68" i="24" s="1"/>
  <c r="V69" i="24" s="1"/>
  <c r="V70" i="24" s="1"/>
  <c r="D50" i="24"/>
  <c r="D51" i="24" s="1"/>
  <c r="D52" i="24" s="1"/>
  <c r="D53" i="24" s="1"/>
  <c r="D54" i="24" s="1"/>
  <c r="B83" i="24"/>
  <c r="B77" i="24"/>
  <c r="B75" i="24"/>
  <c r="B74" i="24"/>
  <c r="B91" i="24"/>
  <c r="B87" i="24"/>
  <c r="B76" i="24"/>
  <c r="B94" i="24"/>
  <c r="B86" i="24"/>
  <c r="C84" i="22"/>
  <c r="B82" i="22"/>
  <c r="K50" i="22"/>
  <c r="K51" i="22" s="1"/>
  <c r="K52" i="22" s="1"/>
  <c r="K53" i="22" s="1"/>
  <c r="K54" i="22" s="1"/>
  <c r="K55" i="22" s="1"/>
  <c r="K56" i="22" s="1"/>
  <c r="K57" i="22" s="1"/>
  <c r="K58" i="22" s="1"/>
  <c r="K59" i="22" s="1"/>
  <c r="K60" i="22" s="1"/>
  <c r="K61" i="22" s="1"/>
  <c r="K62" i="22" s="1"/>
  <c r="K63" i="22" s="1"/>
  <c r="K64" i="22" s="1"/>
  <c r="K65" i="22" s="1"/>
  <c r="K66" i="22" s="1"/>
  <c r="K67" i="22" s="1"/>
  <c r="K68" i="22" s="1"/>
  <c r="K69" i="22" s="1"/>
  <c r="K70" i="22" s="1"/>
  <c r="B91" i="22"/>
  <c r="B88" i="22"/>
  <c r="B77" i="22"/>
  <c r="Q50" i="22"/>
  <c r="Q51" i="22" s="1"/>
  <c r="Q52" i="22" s="1"/>
  <c r="Q53" i="22" s="1"/>
  <c r="Q54" i="22" s="1"/>
  <c r="Q55" i="22" s="1"/>
  <c r="Q56" i="22" s="1"/>
  <c r="Q57" i="22" s="1"/>
  <c r="Q58" i="22" s="1"/>
  <c r="Q59" i="22" s="1"/>
  <c r="Q60" i="22" s="1"/>
  <c r="Q61" i="22" s="1"/>
  <c r="Q62" i="22" s="1"/>
  <c r="Q63" i="22" s="1"/>
  <c r="Q64" i="22" s="1"/>
  <c r="Q65" i="22" s="1"/>
  <c r="Q66" i="22" s="1"/>
  <c r="Q67" i="22" s="1"/>
  <c r="Q68" i="22" s="1"/>
  <c r="Q69" i="22" s="1"/>
  <c r="Q70" i="22" s="1"/>
  <c r="H50" i="22"/>
  <c r="H51" i="22" s="1"/>
  <c r="H52" i="22" s="1"/>
  <c r="H53" i="22" s="1"/>
  <c r="H54" i="22" s="1"/>
  <c r="H55" i="22" s="1"/>
  <c r="H56" i="22" s="1"/>
  <c r="H57" i="22" s="1"/>
  <c r="H58" i="22" s="1"/>
  <c r="H59" i="22" s="1"/>
  <c r="H60" i="22" s="1"/>
  <c r="H61" i="22" s="1"/>
  <c r="H62" i="22" s="1"/>
  <c r="H63" i="22" s="1"/>
  <c r="H64" i="22" s="1"/>
  <c r="H65" i="22" s="1"/>
  <c r="H66" i="22" s="1"/>
  <c r="H67" i="22" s="1"/>
  <c r="H68" i="22" s="1"/>
  <c r="H69" i="22" s="1"/>
  <c r="H70" i="22" s="1"/>
  <c r="D50" i="22"/>
  <c r="D51" i="22" s="1"/>
  <c r="D52" i="22" s="1"/>
  <c r="D53" i="22" s="1"/>
  <c r="D54" i="22" s="1"/>
  <c r="D55" i="22" s="1"/>
  <c r="D56" i="22" s="1"/>
  <c r="D57" i="22" s="1"/>
  <c r="D58" i="22" s="1"/>
  <c r="D59" i="22" s="1"/>
  <c r="D60" i="22" s="1"/>
  <c r="D61" i="22" s="1"/>
  <c r="D62" i="22" s="1"/>
  <c r="D63" i="22" s="1"/>
  <c r="D64" i="22" s="1"/>
  <c r="D65" i="22" s="1"/>
  <c r="D66" i="22" s="1"/>
  <c r="D67" i="22" s="1"/>
  <c r="D68" i="22" s="1"/>
  <c r="D69" i="22" s="1"/>
  <c r="D70" i="22" s="1"/>
  <c r="M50" i="22"/>
  <c r="M51" i="22" s="1"/>
  <c r="M52" i="22" s="1"/>
  <c r="M53" i="22" s="1"/>
  <c r="M54" i="22" s="1"/>
  <c r="M55" i="22" s="1"/>
  <c r="M56" i="22" s="1"/>
  <c r="M57" i="22" s="1"/>
  <c r="M58" i="22" s="1"/>
  <c r="M59" i="22" s="1"/>
  <c r="M60" i="22" s="1"/>
  <c r="M61" i="22" s="1"/>
  <c r="M62" i="22" s="1"/>
  <c r="M63" i="22" s="1"/>
  <c r="M64" i="22" s="1"/>
  <c r="M65" i="22" s="1"/>
  <c r="M66" i="22" s="1"/>
  <c r="M67" i="22" s="1"/>
  <c r="M68" i="22" s="1"/>
  <c r="M69" i="22" s="1"/>
  <c r="M70" i="22" s="1"/>
  <c r="O50" i="22"/>
  <c r="O51" i="22" s="1"/>
  <c r="O52" i="22" s="1"/>
  <c r="O53" i="22" s="1"/>
  <c r="O54" i="22" s="1"/>
  <c r="O55" i="22" s="1"/>
  <c r="O56" i="22" s="1"/>
  <c r="O57" i="22" s="1"/>
  <c r="O58" i="22" s="1"/>
  <c r="O59" i="22" s="1"/>
  <c r="O60" i="22" s="1"/>
  <c r="O61" i="22" s="1"/>
  <c r="O62" i="22" s="1"/>
  <c r="O63" i="22" s="1"/>
  <c r="O64" i="22" s="1"/>
  <c r="O65" i="22" s="1"/>
  <c r="O66" i="22" s="1"/>
  <c r="O67" i="22" s="1"/>
  <c r="O68" i="22" s="1"/>
  <c r="O69" i="22" s="1"/>
  <c r="O70" i="22" s="1"/>
  <c r="U50" i="22"/>
  <c r="U51" i="22" s="1"/>
  <c r="U52" i="22" s="1"/>
  <c r="U53" i="22" s="1"/>
  <c r="U54" i="22" s="1"/>
  <c r="U55" i="22" s="1"/>
  <c r="U56" i="22" s="1"/>
  <c r="U57" i="22" s="1"/>
  <c r="U58" i="22" s="1"/>
  <c r="U59" i="22" s="1"/>
  <c r="U60" i="22" s="1"/>
  <c r="U61" i="22" s="1"/>
  <c r="U62" i="22" s="1"/>
  <c r="U63" i="22" s="1"/>
  <c r="U64" i="22" s="1"/>
  <c r="U65" i="22" s="1"/>
  <c r="U66" i="22" s="1"/>
  <c r="U67" i="22" s="1"/>
  <c r="U68" i="22" s="1"/>
  <c r="U69" i="22" s="1"/>
  <c r="U70" i="22" s="1"/>
  <c r="B50" i="22"/>
  <c r="B51" i="22" s="1"/>
  <c r="B52" i="22" s="1"/>
  <c r="B53" i="22" s="1"/>
  <c r="B54" i="22" s="1"/>
  <c r="B55" i="22" s="1"/>
  <c r="B56" i="22" s="1"/>
  <c r="B57" i="22" s="1"/>
  <c r="B58" i="22" s="1"/>
  <c r="B59" i="22" s="1"/>
  <c r="B60" i="22" s="1"/>
  <c r="B61" i="22" s="1"/>
  <c r="B62" i="22" s="1"/>
  <c r="B63" i="22" s="1"/>
  <c r="B64" i="22" s="1"/>
  <c r="B65" i="22" s="1"/>
  <c r="B66" i="22" s="1"/>
  <c r="B67" i="22" s="1"/>
  <c r="B68" i="22" s="1"/>
  <c r="B69" i="22" s="1"/>
  <c r="B70" i="22" s="1"/>
  <c r="P50" i="22"/>
  <c r="P51" i="22" s="1"/>
  <c r="P52" i="22" s="1"/>
  <c r="P53" i="22" s="1"/>
  <c r="P54" i="22" s="1"/>
  <c r="P55" i="22" s="1"/>
  <c r="P56" i="22" s="1"/>
  <c r="P57" i="22" s="1"/>
  <c r="P58" i="22" s="1"/>
  <c r="P59" i="22" s="1"/>
  <c r="P60" i="22" s="1"/>
  <c r="P61" i="22" s="1"/>
  <c r="P62" i="22" s="1"/>
  <c r="P63" i="22" s="1"/>
  <c r="P64" i="22" s="1"/>
  <c r="P65" i="22" s="1"/>
  <c r="P66" i="22" s="1"/>
  <c r="P67" i="22" s="1"/>
  <c r="P68" i="22" s="1"/>
  <c r="P69" i="22" s="1"/>
  <c r="P70" i="22" s="1"/>
  <c r="I50" i="22"/>
  <c r="I51" i="22" s="1"/>
  <c r="I52" i="22" s="1"/>
  <c r="I53" i="22" s="1"/>
  <c r="I54" i="22" s="1"/>
  <c r="I55" i="22" s="1"/>
  <c r="I56" i="22" s="1"/>
  <c r="I57" i="22" s="1"/>
  <c r="I58" i="22" s="1"/>
  <c r="I59" i="22" s="1"/>
  <c r="I60" i="22" s="1"/>
  <c r="I61" i="22" s="1"/>
  <c r="I62" i="22" s="1"/>
  <c r="I63" i="22" s="1"/>
  <c r="I64" i="22" s="1"/>
  <c r="I65" i="22" s="1"/>
  <c r="I66" i="22" s="1"/>
  <c r="I67" i="22" s="1"/>
  <c r="I68" i="22" s="1"/>
  <c r="I69" i="22" s="1"/>
  <c r="I70" i="22" s="1"/>
  <c r="R50" i="22"/>
  <c r="R51" i="22" s="1"/>
  <c r="R52" i="22" s="1"/>
  <c r="R53" i="22" s="1"/>
  <c r="R54" i="22" s="1"/>
  <c r="R55" i="22" s="1"/>
  <c r="R56" i="22" s="1"/>
  <c r="R57" i="22" s="1"/>
  <c r="R58" i="22" s="1"/>
  <c r="R59" i="22" s="1"/>
  <c r="R60" i="22" s="1"/>
  <c r="R61" i="22" s="1"/>
  <c r="R62" i="22" s="1"/>
  <c r="R63" i="22" s="1"/>
  <c r="R64" i="22" s="1"/>
  <c r="R65" i="22" s="1"/>
  <c r="R66" i="22" s="1"/>
  <c r="R67" i="22" s="1"/>
  <c r="R68" i="22" s="1"/>
  <c r="R69" i="22" s="1"/>
  <c r="R70" i="22" s="1"/>
  <c r="C50" i="22"/>
  <c r="C51" i="22" s="1"/>
  <c r="C52" i="22" s="1"/>
  <c r="C53" i="22" s="1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J50" i="22"/>
  <c r="J51" i="22" s="1"/>
  <c r="J52" i="22" s="1"/>
  <c r="J53" i="22" s="1"/>
  <c r="J54" i="22" s="1"/>
  <c r="J55" i="22" s="1"/>
  <c r="J56" i="22" s="1"/>
  <c r="J57" i="22" s="1"/>
  <c r="J58" i="22" s="1"/>
  <c r="J59" i="22" s="1"/>
  <c r="J60" i="22" s="1"/>
  <c r="J61" i="22" s="1"/>
  <c r="J62" i="22" s="1"/>
  <c r="J63" i="22" s="1"/>
  <c r="J64" i="22" s="1"/>
  <c r="J65" i="22" s="1"/>
  <c r="J66" i="22" s="1"/>
  <c r="J67" i="22" s="1"/>
  <c r="J68" i="22" s="1"/>
  <c r="J69" i="22" s="1"/>
  <c r="J70" i="22" s="1"/>
  <c r="E50" i="22"/>
  <c r="E51" i="22" s="1"/>
  <c r="E52" i="22" s="1"/>
  <c r="E53" i="22" s="1"/>
  <c r="E54" i="22" s="1"/>
  <c r="E55" i="22" s="1"/>
  <c r="E56" i="22" s="1"/>
  <c r="E57" i="22" s="1"/>
  <c r="E58" i="22" s="1"/>
  <c r="E59" i="22" s="1"/>
  <c r="E60" i="22" s="1"/>
  <c r="E61" i="22" s="1"/>
  <c r="E62" i="22" s="1"/>
  <c r="E63" i="22" s="1"/>
  <c r="E64" i="22" s="1"/>
  <c r="E65" i="22" s="1"/>
  <c r="E66" i="22" s="1"/>
  <c r="E67" i="22" s="1"/>
  <c r="E68" i="22" s="1"/>
  <c r="E69" i="22" s="1"/>
  <c r="E70" i="22" s="1"/>
  <c r="S50" i="22"/>
  <c r="S51" i="22" s="1"/>
  <c r="S52" i="22" s="1"/>
  <c r="S53" i="22" s="1"/>
  <c r="S54" i="22" s="1"/>
  <c r="S55" i="22" s="1"/>
  <c r="S56" i="22" s="1"/>
  <c r="S57" i="22" s="1"/>
  <c r="S58" i="22" s="1"/>
  <c r="S59" i="22" s="1"/>
  <c r="S60" i="22" s="1"/>
  <c r="S61" i="22" s="1"/>
  <c r="S62" i="22" s="1"/>
  <c r="S63" i="22" s="1"/>
  <c r="S64" i="22" s="1"/>
  <c r="S65" i="22" s="1"/>
  <c r="S66" i="22" s="1"/>
  <c r="S67" i="22" s="1"/>
  <c r="S68" i="22" s="1"/>
  <c r="S69" i="22" s="1"/>
  <c r="S70" i="22" s="1"/>
  <c r="N50" i="22"/>
  <c r="N51" i="22" s="1"/>
  <c r="N52" i="22" s="1"/>
  <c r="N53" i="22" s="1"/>
  <c r="N54" i="22" s="1"/>
  <c r="N55" i="22" s="1"/>
  <c r="N56" i="22" s="1"/>
  <c r="N57" i="22" s="1"/>
  <c r="N58" i="22" s="1"/>
  <c r="N59" i="22" s="1"/>
  <c r="N60" i="22" s="1"/>
  <c r="N61" i="22" s="1"/>
  <c r="N62" i="22" s="1"/>
  <c r="N63" i="22" s="1"/>
  <c r="N64" i="22" s="1"/>
  <c r="N65" i="22" s="1"/>
  <c r="N66" i="22" s="1"/>
  <c r="N67" i="22" s="1"/>
  <c r="N68" i="22" s="1"/>
  <c r="N69" i="22" s="1"/>
  <c r="N70" i="22" s="1"/>
  <c r="G50" i="22"/>
  <c r="G51" i="22" s="1"/>
  <c r="G52" i="22" s="1"/>
  <c r="G53" i="22" s="1"/>
  <c r="G54" i="22" s="1"/>
  <c r="G55" i="22" s="1"/>
  <c r="G56" i="22" s="1"/>
  <c r="G57" i="22" s="1"/>
  <c r="G58" i="22" s="1"/>
  <c r="G59" i="22" s="1"/>
  <c r="G60" i="22" s="1"/>
  <c r="G61" i="22" s="1"/>
  <c r="G62" i="22" s="1"/>
  <c r="G63" i="22" s="1"/>
  <c r="G64" i="22" s="1"/>
  <c r="G65" i="22" s="1"/>
  <c r="G66" i="22" s="1"/>
  <c r="G67" i="22" s="1"/>
  <c r="G68" i="22" s="1"/>
  <c r="G69" i="22" s="1"/>
  <c r="G70" i="22" s="1"/>
  <c r="B89" i="22"/>
  <c r="B83" i="22"/>
  <c r="T50" i="22"/>
  <c r="T51" i="22" s="1"/>
  <c r="T52" i="22" s="1"/>
  <c r="T53" i="22" s="1"/>
  <c r="T54" i="22" s="1"/>
  <c r="T55" i="22" s="1"/>
  <c r="T56" i="22" s="1"/>
  <c r="T57" i="22" s="1"/>
  <c r="T58" i="22" s="1"/>
  <c r="T59" i="22" s="1"/>
  <c r="T60" i="22" s="1"/>
  <c r="T61" i="22" s="1"/>
  <c r="T62" i="22" s="1"/>
  <c r="T63" i="22" s="1"/>
  <c r="T64" i="22" s="1"/>
  <c r="T65" i="22" s="1"/>
  <c r="T66" i="22" s="1"/>
  <c r="T67" i="22" s="1"/>
  <c r="T68" i="22" s="1"/>
  <c r="T69" i="22" s="1"/>
  <c r="T70" i="22" s="1"/>
  <c r="B79" i="22"/>
  <c r="B76" i="22"/>
  <c r="B86" i="22"/>
  <c r="B90" i="22"/>
  <c r="B74" i="22"/>
  <c r="B81" i="22"/>
  <c r="B80" i="22"/>
  <c r="B92" i="22"/>
  <c r="B75" i="22"/>
  <c r="B85" i="22"/>
  <c r="B94" i="22"/>
  <c r="B87" i="22"/>
  <c r="B93" i="22"/>
  <c r="F50" i="22"/>
  <c r="F51" i="22" s="1"/>
  <c r="F52" i="22" s="1"/>
  <c r="F53" i="22" s="1"/>
  <c r="F54" i="22" s="1"/>
  <c r="F55" i="22" s="1"/>
  <c r="F56" i="22" s="1"/>
  <c r="F57" i="22" s="1"/>
  <c r="F58" i="22" s="1"/>
  <c r="F59" i="22" s="1"/>
  <c r="F60" i="22" s="1"/>
  <c r="F61" i="22" s="1"/>
  <c r="F62" i="22" s="1"/>
  <c r="F63" i="22" s="1"/>
  <c r="F64" i="22" s="1"/>
  <c r="F65" i="22" s="1"/>
  <c r="F66" i="22" s="1"/>
  <c r="F67" i="22" s="1"/>
  <c r="F68" i="22" s="1"/>
  <c r="F69" i="22" s="1"/>
  <c r="F70" i="22" s="1"/>
  <c r="B78" i="22"/>
  <c r="H21" i="16"/>
  <c r="T51" i="23"/>
  <c r="T52" i="23" s="1"/>
  <c r="T53" i="23" s="1"/>
  <c r="T54" i="23" s="1"/>
  <c r="T55" i="23" s="1"/>
  <c r="T56" i="23" s="1"/>
  <c r="T57" i="23" s="1"/>
  <c r="T58" i="23" s="1"/>
  <c r="T59" i="23" s="1"/>
  <c r="T60" i="23" s="1"/>
  <c r="T15" i="23"/>
  <c r="E88" i="23"/>
  <c r="N83" i="23"/>
  <c r="C15" i="23"/>
  <c r="C51" i="23"/>
  <c r="E87" i="23"/>
  <c r="K50" i="23"/>
  <c r="F50" i="23"/>
  <c r="H35" i="19"/>
  <c r="E93" i="23"/>
  <c r="H50" i="23"/>
  <c r="M75" i="23"/>
  <c r="E92" i="23"/>
  <c r="C82" i="23"/>
  <c r="L79" i="23"/>
  <c r="H85" i="23"/>
  <c r="D89" i="23"/>
  <c r="C91" i="23"/>
  <c r="U90" i="23"/>
  <c r="O77" i="23"/>
  <c r="L78" i="23"/>
  <c r="E76" i="23"/>
  <c r="J80" i="23"/>
  <c r="E81" i="23"/>
  <c r="D86" i="23"/>
  <c r="Q50" i="23"/>
  <c r="J50" i="23"/>
  <c r="P50" i="23"/>
  <c r="H21" i="19"/>
  <c r="U50" i="23"/>
  <c r="L50" i="23"/>
  <c r="G50" i="23"/>
  <c r="V50" i="23"/>
  <c r="S50" i="23"/>
  <c r="O50" i="23"/>
  <c r="I50" i="23"/>
  <c r="B50" i="23"/>
  <c r="E50" i="23"/>
  <c r="M50" i="23"/>
  <c r="R50" i="23"/>
  <c r="N50" i="23"/>
  <c r="D50" i="23"/>
  <c r="H61" i="20" l="1"/>
  <c r="H64" i="20" s="1"/>
  <c r="H66" i="20"/>
  <c r="H59" i="24"/>
  <c r="H60" i="24" s="1"/>
  <c r="H61" i="24" s="1"/>
  <c r="H23" i="24"/>
  <c r="F80" i="24"/>
  <c r="M82" i="24"/>
  <c r="L23" i="24"/>
  <c r="F55" i="24"/>
  <c r="F19" i="24"/>
  <c r="N85" i="24"/>
  <c r="M26" i="24"/>
  <c r="C91" i="24"/>
  <c r="K62" i="24"/>
  <c r="K63" i="24" s="1"/>
  <c r="K64" i="24" s="1"/>
  <c r="K65" i="24" s="1"/>
  <c r="K66" i="24" s="1"/>
  <c r="K67" i="24" s="1"/>
  <c r="K68" i="24" s="1"/>
  <c r="K69" i="24" s="1"/>
  <c r="K70" i="24" s="1"/>
  <c r="K26" i="24"/>
  <c r="F89" i="24"/>
  <c r="L26" i="24"/>
  <c r="C74" i="24"/>
  <c r="B15" i="24"/>
  <c r="D84" i="24"/>
  <c r="I93" i="24"/>
  <c r="C55" i="24"/>
  <c r="C19" i="24"/>
  <c r="C76" i="24"/>
  <c r="B17" i="24"/>
  <c r="C87" i="24"/>
  <c r="G55" i="24"/>
  <c r="G19" i="24"/>
  <c r="J92" i="24"/>
  <c r="C75" i="24"/>
  <c r="B16" i="24"/>
  <c r="E19" i="24"/>
  <c r="E55" i="24"/>
  <c r="B19" i="24"/>
  <c r="B55" i="24"/>
  <c r="D81" i="24"/>
  <c r="H20" i="24"/>
  <c r="H19" i="24"/>
  <c r="C77" i="24"/>
  <c r="B18" i="24"/>
  <c r="J59" i="24"/>
  <c r="J60" i="24" s="1"/>
  <c r="J61" i="24" s="1"/>
  <c r="J23" i="24"/>
  <c r="J79" i="24"/>
  <c r="J19" i="24"/>
  <c r="C86" i="24"/>
  <c r="C83" i="24"/>
  <c r="I55" i="24"/>
  <c r="I56" i="24" s="1"/>
  <c r="I57" i="24" s="1"/>
  <c r="I58" i="24" s="1"/>
  <c r="I19" i="24"/>
  <c r="G90" i="24"/>
  <c r="L78" i="24"/>
  <c r="K19" i="24"/>
  <c r="C94" i="24"/>
  <c r="D55" i="24"/>
  <c r="D19" i="24"/>
  <c r="J88" i="24"/>
  <c r="B30" i="22"/>
  <c r="C89" i="22"/>
  <c r="C77" i="22"/>
  <c r="B18" i="22"/>
  <c r="B29" i="22"/>
  <c r="C88" i="22"/>
  <c r="B35" i="22"/>
  <c r="C94" i="22"/>
  <c r="B32" i="22"/>
  <c r="C91" i="22"/>
  <c r="C86" i="22"/>
  <c r="B27" i="22"/>
  <c r="B28" i="22"/>
  <c r="C87" i="22"/>
  <c r="B23" i="22"/>
  <c r="C82" i="22"/>
  <c r="C81" i="22"/>
  <c r="B22" i="22"/>
  <c r="B15" i="22"/>
  <c r="C74" i="22"/>
  <c r="B17" i="22"/>
  <c r="C76" i="22"/>
  <c r="C79" i="22"/>
  <c r="B20" i="22"/>
  <c r="B24" i="22"/>
  <c r="C83" i="22"/>
  <c r="D84" i="22"/>
  <c r="C25" i="22"/>
  <c r="C90" i="22"/>
  <c r="B31" i="22"/>
  <c r="H51" i="16"/>
  <c r="H52" i="16" s="1"/>
  <c r="C78" i="22"/>
  <c r="B19" i="22"/>
  <c r="B34" i="22"/>
  <c r="C93" i="22"/>
  <c r="B26" i="22"/>
  <c r="C85" i="22"/>
  <c r="C75" i="22"/>
  <c r="B16" i="22"/>
  <c r="C92" i="22"/>
  <c r="B33" i="22"/>
  <c r="C80" i="22"/>
  <c r="B21" i="22"/>
  <c r="B25" i="22"/>
  <c r="E51" i="23"/>
  <c r="E15" i="23"/>
  <c r="N51" i="23"/>
  <c r="N52" i="23" s="1"/>
  <c r="N53" i="23" s="1"/>
  <c r="N15" i="23"/>
  <c r="E86" i="23"/>
  <c r="I85" i="23"/>
  <c r="K80" i="23"/>
  <c r="Q15" i="23"/>
  <c r="Q51" i="23"/>
  <c r="Q52" i="23" s="1"/>
  <c r="Q53" i="23" s="1"/>
  <c r="Q54" i="23" s="1"/>
  <c r="Q55" i="23" s="1"/>
  <c r="Q56" i="23" s="1"/>
  <c r="Q57" i="23" s="1"/>
  <c r="Q58" i="23" s="1"/>
  <c r="Q59" i="23" s="1"/>
  <c r="Q60" i="23" s="1"/>
  <c r="I51" i="23"/>
  <c r="I15" i="23"/>
  <c r="F76" i="23"/>
  <c r="D82" i="23"/>
  <c r="F87" i="23"/>
  <c r="F15" i="23"/>
  <c r="F51" i="23"/>
  <c r="S51" i="23"/>
  <c r="S52" i="23" s="1"/>
  <c r="S53" i="23" s="1"/>
  <c r="S54" i="23" s="1"/>
  <c r="S55" i="23" s="1"/>
  <c r="S56" i="23" s="1"/>
  <c r="S57" i="23" s="1"/>
  <c r="S58" i="23" s="1"/>
  <c r="S59" i="23" s="1"/>
  <c r="S60" i="23" s="1"/>
  <c r="S15" i="23"/>
  <c r="M78" i="23"/>
  <c r="C16" i="23"/>
  <c r="C52" i="23"/>
  <c r="V51" i="23"/>
  <c r="V52" i="23" s="1"/>
  <c r="V53" i="23" s="1"/>
  <c r="V54" i="23" s="1"/>
  <c r="V55" i="23" s="1"/>
  <c r="V56" i="23" s="1"/>
  <c r="V57" i="23" s="1"/>
  <c r="V58" i="23" s="1"/>
  <c r="V59" i="23" s="1"/>
  <c r="V60" i="23" s="1"/>
  <c r="V15" i="23"/>
  <c r="F92" i="23"/>
  <c r="B51" i="23"/>
  <c r="B15" i="23"/>
  <c r="G51" i="23"/>
  <c r="G15" i="23"/>
  <c r="P77" i="23"/>
  <c r="R51" i="23"/>
  <c r="R52" i="23" s="1"/>
  <c r="R53" i="23" s="1"/>
  <c r="R54" i="23" s="1"/>
  <c r="R55" i="23" s="1"/>
  <c r="R56" i="23" s="1"/>
  <c r="R57" i="23" s="1"/>
  <c r="R58" i="23" s="1"/>
  <c r="R59" i="23" s="1"/>
  <c r="R60" i="23" s="1"/>
  <c r="R15" i="23"/>
  <c r="E89" i="23"/>
  <c r="F93" i="23"/>
  <c r="L51" i="23"/>
  <c r="L15" i="23"/>
  <c r="N75" i="23"/>
  <c r="M16" i="23"/>
  <c r="O83" i="23"/>
  <c r="K51" i="23"/>
  <c r="K15" i="23"/>
  <c r="U51" i="23"/>
  <c r="U52" i="23" s="1"/>
  <c r="U53" i="23" s="1"/>
  <c r="U54" i="23" s="1"/>
  <c r="U55" i="23" s="1"/>
  <c r="U56" i="23" s="1"/>
  <c r="U57" i="23" s="1"/>
  <c r="U58" i="23" s="1"/>
  <c r="U59" i="23" s="1"/>
  <c r="U60" i="23" s="1"/>
  <c r="U15" i="23"/>
  <c r="V90" i="23"/>
  <c r="M51" i="23"/>
  <c r="M52" i="23" s="1"/>
  <c r="M53" i="23" s="1"/>
  <c r="M15" i="23"/>
  <c r="O15" i="23"/>
  <c r="O51" i="23"/>
  <c r="O52" i="23" s="1"/>
  <c r="O53" i="23" s="1"/>
  <c r="O54" i="23" s="1"/>
  <c r="O55" i="23" s="1"/>
  <c r="O56" i="23" s="1"/>
  <c r="O57" i="23" s="1"/>
  <c r="O58" i="23" s="1"/>
  <c r="O59" i="23" s="1"/>
  <c r="O60" i="23" s="1"/>
  <c r="H15" i="23"/>
  <c r="H51" i="23"/>
  <c r="F88" i="23"/>
  <c r="F81" i="23"/>
  <c r="M79" i="23"/>
  <c r="H56" i="19"/>
  <c r="H57" i="19" s="1"/>
  <c r="P15" i="23"/>
  <c r="P51" i="23"/>
  <c r="P52" i="23" s="1"/>
  <c r="P53" i="23" s="1"/>
  <c r="P54" i="23" s="1"/>
  <c r="P55" i="23" s="1"/>
  <c r="P56" i="23" s="1"/>
  <c r="P57" i="23" s="1"/>
  <c r="P58" i="23" s="1"/>
  <c r="P59" i="23" s="1"/>
  <c r="P60" i="23" s="1"/>
  <c r="D15" i="23"/>
  <c r="D51" i="23"/>
  <c r="J15" i="23"/>
  <c r="J51" i="23"/>
  <c r="D91" i="23"/>
  <c r="T25" i="23"/>
  <c r="T61" i="23"/>
  <c r="T62" i="23" s="1"/>
  <c r="T63" i="23" s="1"/>
  <c r="T64" i="23" s="1"/>
  <c r="T65" i="23" s="1"/>
  <c r="T66" i="23" s="1"/>
  <c r="J93" i="24" l="1"/>
  <c r="D83" i="24"/>
  <c r="E20" i="24"/>
  <c r="E56" i="24"/>
  <c r="N82" i="24"/>
  <c r="M23" i="24"/>
  <c r="D77" i="24"/>
  <c r="C18" i="24"/>
  <c r="D87" i="24"/>
  <c r="E84" i="24"/>
  <c r="J62" i="24"/>
  <c r="J63" i="24" s="1"/>
  <c r="J64" i="24" s="1"/>
  <c r="J65" i="24" s="1"/>
  <c r="J66" i="24" s="1"/>
  <c r="J67" i="24" s="1"/>
  <c r="J68" i="24" s="1"/>
  <c r="J69" i="24" s="1"/>
  <c r="J70" i="24" s="1"/>
  <c r="J26" i="24"/>
  <c r="G56" i="24"/>
  <c r="G57" i="24" s="1"/>
  <c r="G58" i="24" s="1"/>
  <c r="G20" i="24"/>
  <c r="M78" i="24"/>
  <c r="L19" i="24"/>
  <c r="D86" i="24"/>
  <c r="D91" i="24"/>
  <c r="G80" i="24"/>
  <c r="F21" i="24"/>
  <c r="D94" i="24"/>
  <c r="H90" i="24"/>
  <c r="D76" i="24"/>
  <c r="C17" i="24"/>
  <c r="K88" i="24"/>
  <c r="J29" i="24"/>
  <c r="I20" i="24"/>
  <c r="O85" i="24"/>
  <c r="N26" i="24"/>
  <c r="H62" i="24"/>
  <c r="H63" i="24" s="1"/>
  <c r="H64" i="24" s="1"/>
  <c r="H26" i="24"/>
  <c r="D75" i="24"/>
  <c r="C16" i="24"/>
  <c r="C15" i="24"/>
  <c r="D74" i="24"/>
  <c r="K79" i="24"/>
  <c r="J20" i="24"/>
  <c r="E81" i="24"/>
  <c r="K92" i="24"/>
  <c r="J33" i="24"/>
  <c r="C56" i="24"/>
  <c r="C20" i="24"/>
  <c r="D20" i="24"/>
  <c r="D56" i="24"/>
  <c r="I59" i="24"/>
  <c r="I60" i="24" s="1"/>
  <c r="I61" i="24" s="1"/>
  <c r="I23" i="24"/>
  <c r="B56" i="24"/>
  <c r="B20" i="24"/>
  <c r="G89" i="24"/>
  <c r="F20" i="24"/>
  <c r="F56" i="24"/>
  <c r="F57" i="24" s="1"/>
  <c r="F58" i="24" s="1"/>
  <c r="H53" i="16"/>
  <c r="H57" i="16" s="1"/>
  <c r="H59" i="16"/>
  <c r="D87" i="22"/>
  <c r="C28" i="22"/>
  <c r="D86" i="22"/>
  <c r="C27" i="22"/>
  <c r="D94" i="22"/>
  <c r="C35" i="22"/>
  <c r="D82" i="22"/>
  <c r="C23" i="22"/>
  <c r="D85" i="22"/>
  <c r="C26" i="22"/>
  <c r="D88" i="22"/>
  <c r="C29" i="22"/>
  <c r="C32" i="22"/>
  <c r="D91" i="22"/>
  <c r="D75" i="22"/>
  <c r="C16" i="22"/>
  <c r="D93" i="22"/>
  <c r="C34" i="22"/>
  <c r="D74" i="22"/>
  <c r="C15" i="22"/>
  <c r="D90" i="22"/>
  <c r="C31" i="22"/>
  <c r="D25" i="22"/>
  <c r="E84" i="22"/>
  <c r="D79" i="22"/>
  <c r="C20" i="22"/>
  <c r="D77" i="22"/>
  <c r="C18" i="22"/>
  <c r="D80" i="22"/>
  <c r="C21" i="22"/>
  <c r="D92" i="22"/>
  <c r="C33" i="22"/>
  <c r="D89" i="22"/>
  <c r="C30" i="22"/>
  <c r="D83" i="22"/>
  <c r="C24" i="22"/>
  <c r="C17" i="22"/>
  <c r="D76" i="22"/>
  <c r="D78" i="22"/>
  <c r="C19" i="22"/>
  <c r="D81" i="22"/>
  <c r="C22" i="22"/>
  <c r="H58" i="19"/>
  <c r="H62" i="19" s="1"/>
  <c r="H64" i="19"/>
  <c r="V61" i="23"/>
  <c r="V62" i="23" s="1"/>
  <c r="V63" i="23" s="1"/>
  <c r="V64" i="23" s="1"/>
  <c r="V65" i="23" s="1"/>
  <c r="V66" i="23" s="1"/>
  <c r="V67" i="23" s="1"/>
  <c r="V68" i="23" s="1"/>
  <c r="V69" i="23" s="1"/>
  <c r="V70" i="23" s="1"/>
  <c r="V35" i="23" s="1"/>
  <c r="V25" i="23"/>
  <c r="I52" i="23"/>
  <c r="I53" i="23" s="1"/>
  <c r="I16" i="23"/>
  <c r="G92" i="23"/>
  <c r="Q25" i="23"/>
  <c r="Q61" i="23"/>
  <c r="Q62" i="23" s="1"/>
  <c r="Q63" i="23" s="1"/>
  <c r="Q64" i="23" s="1"/>
  <c r="Q65" i="23" s="1"/>
  <c r="Q66" i="23" s="1"/>
  <c r="J85" i="23"/>
  <c r="G76" i="23"/>
  <c r="F17" i="23"/>
  <c r="H16" i="23"/>
  <c r="H52" i="23"/>
  <c r="H53" i="23" s="1"/>
  <c r="E91" i="23"/>
  <c r="J52" i="23"/>
  <c r="J53" i="23" s="1"/>
  <c r="J16" i="23"/>
  <c r="D52" i="23"/>
  <c r="D16" i="23"/>
  <c r="S25" i="23"/>
  <c r="S61" i="23"/>
  <c r="S62" i="23" s="1"/>
  <c r="S63" i="23" s="1"/>
  <c r="S64" i="23" s="1"/>
  <c r="S65" i="23" s="1"/>
  <c r="S66" i="23" s="1"/>
  <c r="F89" i="23"/>
  <c r="O18" i="23"/>
  <c r="F86" i="23"/>
  <c r="O61" i="23"/>
  <c r="O62" i="23" s="1"/>
  <c r="O63" i="23" s="1"/>
  <c r="O64" i="23" s="1"/>
  <c r="O65" i="23" s="1"/>
  <c r="O66" i="23" s="1"/>
  <c r="O25" i="23"/>
  <c r="M54" i="23"/>
  <c r="M55" i="23" s="1"/>
  <c r="M56" i="23" s="1"/>
  <c r="M57" i="23" s="1"/>
  <c r="M58" i="23" s="1"/>
  <c r="M59" i="23" s="1"/>
  <c r="M18" i="23"/>
  <c r="L80" i="23"/>
  <c r="G88" i="23"/>
  <c r="L52" i="23"/>
  <c r="L53" i="23" s="1"/>
  <c r="L16" i="23"/>
  <c r="F52" i="23"/>
  <c r="F53" i="23" s="1"/>
  <c r="F16" i="23"/>
  <c r="N16" i="23"/>
  <c r="O75" i="23"/>
  <c r="N78" i="23"/>
  <c r="V31" i="23"/>
  <c r="U61" i="23"/>
  <c r="U62" i="23" s="1"/>
  <c r="U63" i="23" s="1"/>
  <c r="U64" i="23" s="1"/>
  <c r="U65" i="23" s="1"/>
  <c r="U66" i="23" s="1"/>
  <c r="U25" i="23"/>
  <c r="N79" i="23"/>
  <c r="K52" i="23"/>
  <c r="K53" i="23" s="1"/>
  <c r="K16" i="23"/>
  <c r="G16" i="23"/>
  <c r="G52" i="23"/>
  <c r="G53" i="23" s="1"/>
  <c r="G87" i="23"/>
  <c r="N54" i="23"/>
  <c r="N55" i="23" s="1"/>
  <c r="N56" i="23" s="1"/>
  <c r="N57" i="23" s="1"/>
  <c r="N58" i="23" s="1"/>
  <c r="N59" i="23" s="1"/>
  <c r="N18" i="23"/>
  <c r="T67" i="23"/>
  <c r="T68" i="23" s="1"/>
  <c r="T69" i="23" s="1"/>
  <c r="T70" i="23" s="1"/>
  <c r="T35" i="23" s="1"/>
  <c r="T31" i="23"/>
  <c r="G93" i="23"/>
  <c r="P25" i="23"/>
  <c r="P61" i="23"/>
  <c r="P62" i="23" s="1"/>
  <c r="P63" i="23" s="1"/>
  <c r="P64" i="23" s="1"/>
  <c r="P65" i="23" s="1"/>
  <c r="P66" i="23" s="1"/>
  <c r="R25" i="23"/>
  <c r="R61" i="23"/>
  <c r="R62" i="23" s="1"/>
  <c r="R63" i="23" s="1"/>
  <c r="R64" i="23" s="1"/>
  <c r="R65" i="23" s="1"/>
  <c r="R66" i="23" s="1"/>
  <c r="Q77" i="23"/>
  <c r="P18" i="23"/>
  <c r="G81" i="23"/>
  <c r="C53" i="23"/>
  <c r="C17" i="23"/>
  <c r="P83" i="23"/>
  <c r="O24" i="23"/>
  <c r="B16" i="23"/>
  <c r="B52" i="23"/>
  <c r="E82" i="23"/>
  <c r="E52" i="23"/>
  <c r="E16" i="23"/>
  <c r="H80" i="24" l="1"/>
  <c r="G21" i="24"/>
  <c r="B57" i="24"/>
  <c r="B21" i="24"/>
  <c r="I62" i="24"/>
  <c r="I63" i="24" s="1"/>
  <c r="I64" i="24" s="1"/>
  <c r="I26" i="24"/>
  <c r="F81" i="24"/>
  <c r="E22" i="24"/>
  <c r="H65" i="24"/>
  <c r="H66" i="24" s="1"/>
  <c r="H67" i="24" s="1"/>
  <c r="H68" i="24" s="1"/>
  <c r="H29" i="24"/>
  <c r="E86" i="24"/>
  <c r="F84" i="24"/>
  <c r="E57" i="24"/>
  <c r="E58" i="24" s="1"/>
  <c r="E21" i="24"/>
  <c r="C57" i="24"/>
  <c r="C21" i="24"/>
  <c r="L88" i="24"/>
  <c r="K29" i="24"/>
  <c r="D18" i="24"/>
  <c r="E77" i="24"/>
  <c r="E75" i="24"/>
  <c r="D16" i="24"/>
  <c r="E91" i="24"/>
  <c r="F59" i="24"/>
  <c r="F60" i="24" s="1"/>
  <c r="F61" i="24" s="1"/>
  <c r="F23" i="24"/>
  <c r="D57" i="24"/>
  <c r="D21" i="24"/>
  <c r="I90" i="24"/>
  <c r="G59" i="24"/>
  <c r="G60" i="24" s="1"/>
  <c r="G61" i="24" s="1"/>
  <c r="G23" i="24"/>
  <c r="L92" i="24"/>
  <c r="K33" i="24"/>
  <c r="E76" i="24"/>
  <c r="D17" i="24"/>
  <c r="O82" i="24"/>
  <c r="N23" i="24"/>
  <c r="L79" i="24"/>
  <c r="K20" i="24"/>
  <c r="O26" i="24"/>
  <c r="P85" i="24"/>
  <c r="E94" i="24"/>
  <c r="E87" i="24"/>
  <c r="E83" i="24"/>
  <c r="K93" i="24"/>
  <c r="J34" i="24"/>
  <c r="H89" i="24"/>
  <c r="E74" i="24"/>
  <c r="D15" i="24"/>
  <c r="N78" i="24"/>
  <c r="M19" i="24"/>
  <c r="E82" i="22"/>
  <c r="D23" i="22"/>
  <c r="E88" i="22"/>
  <c r="D29" i="22"/>
  <c r="F84" i="22"/>
  <c r="E25" i="22"/>
  <c r="E80" i="22"/>
  <c r="D21" i="22"/>
  <c r="E90" i="22"/>
  <c r="D31" i="22"/>
  <c r="E94" i="22"/>
  <c r="D35" i="22"/>
  <c r="E91" i="22"/>
  <c r="D32" i="22"/>
  <c r="E83" i="22"/>
  <c r="D24" i="22"/>
  <c r="D15" i="22"/>
  <c r="E74" i="22"/>
  <c r="E86" i="22"/>
  <c r="D27" i="22"/>
  <c r="E79" i="22"/>
  <c r="D20" i="22"/>
  <c r="E78" i="22"/>
  <c r="D19" i="22"/>
  <c r="E76" i="22"/>
  <c r="D17" i="22"/>
  <c r="E87" i="22"/>
  <c r="D28" i="22"/>
  <c r="E85" i="22"/>
  <c r="D26" i="22"/>
  <c r="E89" i="22"/>
  <c r="D30" i="22"/>
  <c r="E93" i="22"/>
  <c r="D34" i="22"/>
  <c r="E77" i="22"/>
  <c r="D18" i="22"/>
  <c r="D22" i="22"/>
  <c r="E81" i="22"/>
  <c r="E92" i="22"/>
  <c r="D33" i="22"/>
  <c r="E75" i="22"/>
  <c r="D16" i="22"/>
  <c r="M60" i="23"/>
  <c r="M24" i="23"/>
  <c r="H93" i="23"/>
  <c r="G86" i="23"/>
  <c r="Q31" i="23"/>
  <c r="Q67" i="23"/>
  <c r="Q68" i="23" s="1"/>
  <c r="Q69" i="23" s="1"/>
  <c r="Q70" i="23" s="1"/>
  <c r="Q35" i="23" s="1"/>
  <c r="P75" i="23"/>
  <c r="O16" i="23"/>
  <c r="H87" i="23"/>
  <c r="H18" i="23"/>
  <c r="H54" i="23"/>
  <c r="H92" i="23"/>
  <c r="F82" i="23"/>
  <c r="N19" i="23"/>
  <c r="O78" i="23"/>
  <c r="N60" i="23"/>
  <c r="N24" i="23"/>
  <c r="L18" i="23"/>
  <c r="L54" i="23"/>
  <c r="O67" i="23"/>
  <c r="O68" i="23" s="1"/>
  <c r="O69" i="23" s="1"/>
  <c r="O70" i="23" s="1"/>
  <c r="O35" i="23" s="1"/>
  <c r="O31" i="23"/>
  <c r="Q83" i="23"/>
  <c r="P24" i="23"/>
  <c r="F54" i="23"/>
  <c r="F18" i="23"/>
  <c r="G18" i="23"/>
  <c r="G54" i="23"/>
  <c r="H81" i="23"/>
  <c r="D53" i="23"/>
  <c r="D17" i="23"/>
  <c r="I18" i="23"/>
  <c r="I54" i="23"/>
  <c r="E53" i="23"/>
  <c r="E17" i="23"/>
  <c r="S67" i="23"/>
  <c r="S68" i="23" s="1"/>
  <c r="S69" i="23" s="1"/>
  <c r="S70" i="23" s="1"/>
  <c r="S35" i="23" s="1"/>
  <c r="S31" i="23"/>
  <c r="H88" i="23"/>
  <c r="U67" i="23"/>
  <c r="U68" i="23" s="1"/>
  <c r="U69" i="23" s="1"/>
  <c r="U70" i="23" s="1"/>
  <c r="U35" i="23" s="1"/>
  <c r="U31" i="23"/>
  <c r="M19" i="23"/>
  <c r="B53" i="23"/>
  <c r="B17" i="23"/>
  <c r="K85" i="23"/>
  <c r="G89" i="23"/>
  <c r="C54" i="23"/>
  <c r="C18" i="23"/>
  <c r="R77" i="23"/>
  <c r="Q18" i="23"/>
  <c r="K54" i="23"/>
  <c r="K18" i="23"/>
  <c r="J18" i="23"/>
  <c r="J54" i="23"/>
  <c r="H76" i="23"/>
  <c r="G17" i="23"/>
  <c r="R31" i="23"/>
  <c r="R67" i="23"/>
  <c r="R68" i="23" s="1"/>
  <c r="R69" i="23" s="1"/>
  <c r="R70" i="23" s="1"/>
  <c r="R35" i="23" s="1"/>
  <c r="M20" i="23"/>
  <c r="M80" i="23"/>
  <c r="F91" i="23"/>
  <c r="P31" i="23"/>
  <c r="P67" i="23"/>
  <c r="P68" i="23" s="1"/>
  <c r="P69" i="23" s="1"/>
  <c r="P70" i="23" s="1"/>
  <c r="P35" i="23" s="1"/>
  <c r="N20" i="23"/>
  <c r="O79" i="23"/>
  <c r="G62" i="24" l="1"/>
  <c r="G63" i="24" s="1"/>
  <c r="G64" i="24" s="1"/>
  <c r="G26" i="24"/>
  <c r="C58" i="24"/>
  <c r="C22" i="24"/>
  <c r="J90" i="24"/>
  <c r="F87" i="24"/>
  <c r="E23" i="24"/>
  <c r="E59" i="24"/>
  <c r="E60" i="24" s="1"/>
  <c r="H30" i="24"/>
  <c r="I89" i="24"/>
  <c r="F77" i="24"/>
  <c r="E18" i="24"/>
  <c r="G84" i="24"/>
  <c r="F25" i="24"/>
  <c r="F83" i="24"/>
  <c r="E24" i="24"/>
  <c r="M79" i="24"/>
  <c r="L20" i="24"/>
  <c r="F91" i="24"/>
  <c r="H31" i="24"/>
  <c r="F22" i="24"/>
  <c r="G81" i="24"/>
  <c r="F94" i="24"/>
  <c r="F76" i="24"/>
  <c r="E17" i="24"/>
  <c r="D58" i="24"/>
  <c r="D22" i="24"/>
  <c r="I65" i="24"/>
  <c r="I66" i="24" s="1"/>
  <c r="I67" i="24" s="1"/>
  <c r="I68" i="24" s="1"/>
  <c r="I29" i="24"/>
  <c r="H69" i="24"/>
  <c r="H33" i="24"/>
  <c r="F74" i="24"/>
  <c r="E15" i="24"/>
  <c r="P82" i="24"/>
  <c r="O23" i="24"/>
  <c r="F75" i="24"/>
  <c r="E16" i="24"/>
  <c r="P26" i="24"/>
  <c r="Q85" i="24"/>
  <c r="N19" i="24"/>
  <c r="O78" i="24"/>
  <c r="I80" i="24"/>
  <c r="H21" i="24"/>
  <c r="L93" i="24"/>
  <c r="K34" i="24"/>
  <c r="L33" i="24"/>
  <c r="M92" i="24"/>
  <c r="F62" i="24"/>
  <c r="F63" i="24" s="1"/>
  <c r="F64" i="24" s="1"/>
  <c r="F26" i="24"/>
  <c r="M88" i="24"/>
  <c r="L29" i="24"/>
  <c r="F86" i="24"/>
  <c r="B58" i="24"/>
  <c r="B22" i="24"/>
  <c r="F89" i="22"/>
  <c r="E30" i="22"/>
  <c r="F92" i="22"/>
  <c r="E33" i="22"/>
  <c r="F75" i="22"/>
  <c r="E16" i="22"/>
  <c r="F87" i="22"/>
  <c r="E28" i="22"/>
  <c r="F79" i="22"/>
  <c r="E20" i="22"/>
  <c r="G84" i="22"/>
  <c r="F25" i="22"/>
  <c r="F94" i="22"/>
  <c r="E35" i="22"/>
  <c r="F76" i="22"/>
  <c r="E17" i="22"/>
  <c r="F83" i="22"/>
  <c r="E24" i="22"/>
  <c r="F91" i="22"/>
  <c r="E32" i="22"/>
  <c r="F90" i="22"/>
  <c r="E31" i="22"/>
  <c r="F78" i="22"/>
  <c r="E19" i="22"/>
  <c r="F77" i="22"/>
  <c r="E18" i="22"/>
  <c r="F86" i="22"/>
  <c r="E27" i="22"/>
  <c r="F88" i="22"/>
  <c r="E29" i="22"/>
  <c r="F80" i="22"/>
  <c r="E21" i="22"/>
  <c r="F74" i="22"/>
  <c r="E15" i="22"/>
  <c r="F85" i="22"/>
  <c r="E26" i="22"/>
  <c r="F81" i="22"/>
  <c r="E22" i="22"/>
  <c r="F93" i="22"/>
  <c r="E34" i="22"/>
  <c r="F82" i="22"/>
  <c r="E23" i="22"/>
  <c r="Q75" i="23"/>
  <c r="P16" i="23"/>
  <c r="B54" i="23"/>
  <c r="B18" i="23"/>
  <c r="I87" i="23"/>
  <c r="J55" i="23"/>
  <c r="J19" i="23"/>
  <c r="I92" i="23"/>
  <c r="F55" i="23"/>
  <c r="F19" i="23"/>
  <c r="I88" i="23"/>
  <c r="P79" i="23"/>
  <c r="O20" i="23"/>
  <c r="E54" i="23"/>
  <c r="E18" i="23"/>
  <c r="N61" i="23"/>
  <c r="N62" i="23" s="1"/>
  <c r="N63" i="23" s="1"/>
  <c r="N64" i="23" s="1"/>
  <c r="N65" i="23" s="1"/>
  <c r="N66" i="23" s="1"/>
  <c r="N25" i="23"/>
  <c r="H86" i="23"/>
  <c r="G19" i="23"/>
  <c r="G55" i="23"/>
  <c r="P78" i="23"/>
  <c r="O19" i="23"/>
  <c r="H55" i="23"/>
  <c r="H19" i="23"/>
  <c r="R83" i="23"/>
  <c r="Q24" i="23"/>
  <c r="I55" i="23"/>
  <c r="I19" i="23"/>
  <c r="D18" i="23"/>
  <c r="D54" i="23"/>
  <c r="I93" i="23"/>
  <c r="I76" i="23"/>
  <c r="H17" i="23"/>
  <c r="S77" i="23"/>
  <c r="R18" i="23"/>
  <c r="L85" i="23"/>
  <c r="G82" i="23"/>
  <c r="K55" i="23"/>
  <c r="K19" i="23"/>
  <c r="L55" i="23"/>
  <c r="L19" i="23"/>
  <c r="C55" i="23"/>
  <c r="C19" i="23"/>
  <c r="G91" i="23"/>
  <c r="H89" i="23"/>
  <c r="M21" i="23"/>
  <c r="N80" i="23"/>
  <c r="I81" i="23"/>
  <c r="M25" i="23"/>
  <c r="M61" i="23"/>
  <c r="M62" i="23" s="1"/>
  <c r="M63" i="23" s="1"/>
  <c r="M64" i="23" s="1"/>
  <c r="M65" i="23" s="1"/>
  <c r="M66" i="23" s="1"/>
  <c r="H84" i="24" l="1"/>
  <c r="G25" i="24"/>
  <c r="G87" i="24"/>
  <c r="F28" i="24"/>
  <c r="I69" i="24"/>
  <c r="I33" i="24"/>
  <c r="J80" i="24"/>
  <c r="I21" i="24"/>
  <c r="D23" i="24"/>
  <c r="D59" i="24"/>
  <c r="K90" i="24"/>
  <c r="J31" i="24"/>
  <c r="G91" i="24"/>
  <c r="I31" i="24"/>
  <c r="G76" i="24"/>
  <c r="F17" i="24"/>
  <c r="I30" i="24"/>
  <c r="J89" i="24"/>
  <c r="N92" i="24"/>
  <c r="M33" i="24"/>
  <c r="Q26" i="24"/>
  <c r="R85" i="24"/>
  <c r="M20" i="24"/>
  <c r="N79" i="24"/>
  <c r="C59" i="24"/>
  <c r="C23" i="24"/>
  <c r="F27" i="24"/>
  <c r="G86" i="24"/>
  <c r="M93" i="24"/>
  <c r="L34" i="24"/>
  <c r="N88" i="24"/>
  <c r="M29" i="24"/>
  <c r="Q82" i="24"/>
  <c r="P23" i="24"/>
  <c r="P78" i="24"/>
  <c r="O19" i="24"/>
  <c r="F18" i="24"/>
  <c r="G77" i="24"/>
  <c r="F65" i="24"/>
  <c r="F29" i="24"/>
  <c r="F15" i="24"/>
  <c r="G74" i="24"/>
  <c r="B23" i="24"/>
  <c r="B59" i="24"/>
  <c r="H70" i="24"/>
  <c r="H34" i="24"/>
  <c r="G94" i="24"/>
  <c r="E61" i="24"/>
  <c r="E25" i="24"/>
  <c r="G75" i="24"/>
  <c r="F16" i="24"/>
  <c r="H81" i="24"/>
  <c r="G22" i="24"/>
  <c r="G83" i="24"/>
  <c r="F24" i="24"/>
  <c r="G65" i="24"/>
  <c r="G29" i="24"/>
  <c r="G87" i="22"/>
  <c r="F28" i="22"/>
  <c r="F23" i="22"/>
  <c r="G82" i="22"/>
  <c r="G78" i="22"/>
  <c r="F19" i="22"/>
  <c r="G90" i="22"/>
  <c r="F31" i="22"/>
  <c r="F16" i="22"/>
  <c r="G75" i="22"/>
  <c r="G94" i="22"/>
  <c r="F35" i="22"/>
  <c r="G79" i="22"/>
  <c r="F20" i="22"/>
  <c r="G80" i="22"/>
  <c r="F21" i="22"/>
  <c r="H84" i="22"/>
  <c r="G25" i="22"/>
  <c r="F26" i="22"/>
  <c r="G85" i="22"/>
  <c r="G91" i="22"/>
  <c r="F32" i="22"/>
  <c r="G92" i="22"/>
  <c r="F33" i="22"/>
  <c r="G76" i="22"/>
  <c r="F17" i="22"/>
  <c r="G88" i="22"/>
  <c r="F29" i="22"/>
  <c r="G86" i="22"/>
  <c r="F27" i="22"/>
  <c r="F18" i="22"/>
  <c r="G77" i="22"/>
  <c r="G93" i="22"/>
  <c r="F34" i="22"/>
  <c r="G81" i="22"/>
  <c r="F22" i="22"/>
  <c r="G74" i="22"/>
  <c r="F15" i="22"/>
  <c r="G83" i="22"/>
  <c r="F24" i="22"/>
  <c r="F30" i="22"/>
  <c r="G89" i="22"/>
  <c r="K56" i="23"/>
  <c r="K20" i="23"/>
  <c r="H82" i="23"/>
  <c r="M67" i="23"/>
  <c r="M68" i="23" s="1"/>
  <c r="M69" i="23" s="1"/>
  <c r="M70" i="23" s="1"/>
  <c r="M35" i="23" s="1"/>
  <c r="M31" i="23"/>
  <c r="J56" i="23"/>
  <c r="J20" i="23"/>
  <c r="Q79" i="23"/>
  <c r="P20" i="23"/>
  <c r="S83" i="23"/>
  <c r="R24" i="23"/>
  <c r="J81" i="23"/>
  <c r="J87" i="23"/>
  <c r="L56" i="23"/>
  <c r="L20" i="23"/>
  <c r="I56" i="23"/>
  <c r="I20" i="23"/>
  <c r="F56" i="23"/>
  <c r="F20" i="23"/>
  <c r="T77" i="23"/>
  <c r="S18" i="23"/>
  <c r="H56" i="23"/>
  <c r="H20" i="23"/>
  <c r="Q78" i="23"/>
  <c r="P19" i="23"/>
  <c r="I89" i="23"/>
  <c r="B55" i="23"/>
  <c r="B19" i="23"/>
  <c r="J88" i="23"/>
  <c r="M85" i="23"/>
  <c r="J92" i="23"/>
  <c r="O80" i="23"/>
  <c r="N21" i="23"/>
  <c r="J76" i="23"/>
  <c r="I17" i="23"/>
  <c r="I86" i="23"/>
  <c r="H91" i="23"/>
  <c r="J93" i="23"/>
  <c r="D19" i="23"/>
  <c r="D55" i="23"/>
  <c r="G20" i="23"/>
  <c r="G56" i="23"/>
  <c r="N67" i="23"/>
  <c r="N68" i="23" s="1"/>
  <c r="N69" i="23" s="1"/>
  <c r="N70" i="23" s="1"/>
  <c r="N35" i="23" s="1"/>
  <c r="N31" i="23"/>
  <c r="C56" i="23"/>
  <c r="C20" i="23"/>
  <c r="E55" i="23"/>
  <c r="E19" i="23"/>
  <c r="Q16" i="23"/>
  <c r="R75" i="23"/>
  <c r="H83" i="24" l="1"/>
  <c r="G24" i="24"/>
  <c r="H94" i="24"/>
  <c r="O88" i="24"/>
  <c r="N29" i="24"/>
  <c r="H76" i="24"/>
  <c r="G17" i="24"/>
  <c r="H77" i="24"/>
  <c r="G18" i="24"/>
  <c r="S85" i="24"/>
  <c r="R26" i="24"/>
  <c r="J21" i="24"/>
  <c r="K80" i="24"/>
  <c r="B60" i="24"/>
  <c r="B24" i="24"/>
  <c r="H86" i="24"/>
  <c r="G27" i="24"/>
  <c r="H91" i="24"/>
  <c r="I70" i="24"/>
  <c r="I34" i="24"/>
  <c r="F66" i="24"/>
  <c r="F30" i="24"/>
  <c r="I81" i="24"/>
  <c r="H22" i="24"/>
  <c r="N93" i="24"/>
  <c r="M34" i="24"/>
  <c r="H75" i="24"/>
  <c r="G16" i="24"/>
  <c r="P19" i="24"/>
  <c r="Q78" i="24"/>
  <c r="N33" i="24"/>
  <c r="O92" i="24"/>
  <c r="H74" i="24"/>
  <c r="G15" i="24"/>
  <c r="K89" i="24"/>
  <c r="J30" i="24"/>
  <c r="L90" i="24"/>
  <c r="K31" i="24"/>
  <c r="H87" i="24"/>
  <c r="G28" i="24"/>
  <c r="G66" i="24"/>
  <c r="G30" i="24"/>
  <c r="E62" i="24"/>
  <c r="E26" i="24"/>
  <c r="Q23" i="24"/>
  <c r="R82" i="24"/>
  <c r="C60" i="24"/>
  <c r="C24" i="24"/>
  <c r="D60" i="24"/>
  <c r="D24" i="24"/>
  <c r="O79" i="24"/>
  <c r="N20" i="24"/>
  <c r="I84" i="24"/>
  <c r="H25" i="24"/>
  <c r="H79" i="22"/>
  <c r="G20" i="22"/>
  <c r="H94" i="22"/>
  <c r="G35" i="22"/>
  <c r="H77" i="22"/>
  <c r="G18" i="22"/>
  <c r="G27" i="22"/>
  <c r="H86" i="22"/>
  <c r="H88" i="22"/>
  <c r="G29" i="22"/>
  <c r="H83" i="22"/>
  <c r="G24" i="22"/>
  <c r="H74" i="22"/>
  <c r="G15" i="22"/>
  <c r="H91" i="22"/>
  <c r="G32" i="22"/>
  <c r="H78" i="22"/>
  <c r="G19" i="22"/>
  <c r="G21" i="22"/>
  <c r="H80" i="22"/>
  <c r="H92" i="22"/>
  <c r="G33" i="22"/>
  <c r="H85" i="22"/>
  <c r="G26" i="22"/>
  <c r="H82" i="22"/>
  <c r="G23" i="22"/>
  <c r="H89" i="22"/>
  <c r="G30" i="22"/>
  <c r="H76" i="22"/>
  <c r="G17" i="22"/>
  <c r="H90" i="22"/>
  <c r="G31" i="22"/>
  <c r="H75" i="22"/>
  <c r="G16" i="22"/>
  <c r="H81" i="22"/>
  <c r="G22" i="22"/>
  <c r="H93" i="22"/>
  <c r="G34" i="22"/>
  <c r="H25" i="22"/>
  <c r="I84" i="22"/>
  <c r="H87" i="22"/>
  <c r="G28" i="22"/>
  <c r="K93" i="23"/>
  <c r="K81" i="23"/>
  <c r="K87" i="23"/>
  <c r="J89" i="23"/>
  <c r="J86" i="23"/>
  <c r="B56" i="23"/>
  <c r="B20" i="23"/>
  <c r="I91" i="23"/>
  <c r="S75" i="23"/>
  <c r="R16" i="23"/>
  <c r="Q19" i="23"/>
  <c r="R78" i="23"/>
  <c r="H57" i="23"/>
  <c r="H21" i="23"/>
  <c r="O21" i="23"/>
  <c r="P80" i="23"/>
  <c r="F57" i="23"/>
  <c r="F21" i="23"/>
  <c r="T83" i="23"/>
  <c r="S24" i="23"/>
  <c r="E20" i="23"/>
  <c r="E56" i="23"/>
  <c r="K76" i="23"/>
  <c r="J17" i="23"/>
  <c r="Q20" i="23"/>
  <c r="R79" i="23"/>
  <c r="C57" i="23"/>
  <c r="C21" i="23"/>
  <c r="T18" i="23"/>
  <c r="U77" i="23"/>
  <c r="J57" i="23"/>
  <c r="J58" i="23" s="1"/>
  <c r="J59" i="23" s="1"/>
  <c r="J21" i="23"/>
  <c r="G57" i="23"/>
  <c r="G21" i="23"/>
  <c r="N85" i="23"/>
  <c r="M26" i="23"/>
  <c r="K92" i="23"/>
  <c r="I57" i="23"/>
  <c r="I21" i="23"/>
  <c r="I82" i="23"/>
  <c r="D56" i="23"/>
  <c r="D20" i="23"/>
  <c r="K88" i="23"/>
  <c r="L57" i="23"/>
  <c r="L58" i="23" s="1"/>
  <c r="L59" i="23" s="1"/>
  <c r="L21" i="23"/>
  <c r="K57" i="23"/>
  <c r="K58" i="23" s="1"/>
  <c r="K59" i="23" s="1"/>
  <c r="K21" i="23"/>
  <c r="S82" i="24" l="1"/>
  <c r="R23" i="24"/>
  <c r="Q19" i="24"/>
  <c r="R78" i="24"/>
  <c r="B61" i="24"/>
  <c r="B25" i="24"/>
  <c r="P79" i="24"/>
  <c r="O20" i="24"/>
  <c r="E63" i="24"/>
  <c r="E27" i="24"/>
  <c r="K30" i="24"/>
  <c r="L89" i="24"/>
  <c r="I75" i="24"/>
  <c r="H16" i="24"/>
  <c r="O29" i="24"/>
  <c r="P88" i="24"/>
  <c r="I76" i="24"/>
  <c r="H17" i="24"/>
  <c r="D61" i="24"/>
  <c r="D25" i="24"/>
  <c r="G67" i="24"/>
  <c r="G31" i="24"/>
  <c r="I74" i="24"/>
  <c r="H15" i="24"/>
  <c r="N34" i="24"/>
  <c r="O93" i="24"/>
  <c r="H32" i="24"/>
  <c r="I91" i="24"/>
  <c r="S26" i="24"/>
  <c r="T85" i="24"/>
  <c r="I94" i="24"/>
  <c r="H35" i="24"/>
  <c r="J84" i="24"/>
  <c r="I25" i="24"/>
  <c r="M90" i="24"/>
  <c r="L31" i="24"/>
  <c r="F67" i="24"/>
  <c r="F31" i="24"/>
  <c r="L80" i="24"/>
  <c r="K21" i="24"/>
  <c r="P92" i="24"/>
  <c r="O33" i="24"/>
  <c r="C61" i="24"/>
  <c r="C25" i="24"/>
  <c r="I87" i="24"/>
  <c r="H28" i="24"/>
  <c r="J81" i="24"/>
  <c r="I22" i="24"/>
  <c r="I86" i="24"/>
  <c r="H27" i="24"/>
  <c r="I77" i="24"/>
  <c r="H18" i="24"/>
  <c r="H24" i="24"/>
  <c r="I83" i="24"/>
  <c r="H17" i="22"/>
  <c r="I76" i="22"/>
  <c r="I93" i="22"/>
  <c r="H34" i="22"/>
  <c r="I77" i="22"/>
  <c r="H18" i="22"/>
  <c r="I89" i="22"/>
  <c r="H30" i="22"/>
  <c r="I88" i="22"/>
  <c r="H29" i="22"/>
  <c r="H26" i="22"/>
  <c r="I85" i="22"/>
  <c r="I80" i="22"/>
  <c r="H21" i="22"/>
  <c r="H15" i="22"/>
  <c r="I74" i="22"/>
  <c r="I87" i="22"/>
  <c r="H28" i="22"/>
  <c r="I86" i="22"/>
  <c r="H27" i="22"/>
  <c r="I81" i="22"/>
  <c r="H22" i="22"/>
  <c r="I94" i="22"/>
  <c r="H35" i="22"/>
  <c r="I90" i="22"/>
  <c r="H31" i="22"/>
  <c r="I83" i="22"/>
  <c r="H24" i="22"/>
  <c r="I82" i="22"/>
  <c r="H23" i="22"/>
  <c r="I91" i="22"/>
  <c r="H32" i="22"/>
  <c r="J84" i="22"/>
  <c r="I25" i="22"/>
  <c r="I92" i="22"/>
  <c r="H33" i="22"/>
  <c r="I75" i="22"/>
  <c r="H16" i="22"/>
  <c r="I78" i="22"/>
  <c r="H19" i="22"/>
  <c r="I79" i="22"/>
  <c r="H20" i="22"/>
  <c r="E57" i="23"/>
  <c r="E21" i="23"/>
  <c r="K24" i="23"/>
  <c r="K60" i="23"/>
  <c r="J91" i="23"/>
  <c r="Q80" i="23"/>
  <c r="P21" i="23"/>
  <c r="J24" i="23"/>
  <c r="J60" i="23"/>
  <c r="J82" i="23"/>
  <c r="I58" i="23"/>
  <c r="I59" i="23" s="1"/>
  <c r="I22" i="23"/>
  <c r="K86" i="23"/>
  <c r="F58" i="23"/>
  <c r="F22" i="23"/>
  <c r="J22" i="23"/>
  <c r="S79" i="23"/>
  <c r="R20" i="23"/>
  <c r="K17" i="23"/>
  <c r="L76" i="23"/>
  <c r="B57" i="23"/>
  <c r="B21" i="23"/>
  <c r="U83" i="23"/>
  <c r="T24" i="23"/>
  <c r="H58" i="23"/>
  <c r="H22" i="23"/>
  <c r="T75" i="23"/>
  <c r="S16" i="23"/>
  <c r="G58" i="23"/>
  <c r="G22" i="23"/>
  <c r="L87" i="23"/>
  <c r="U18" i="23"/>
  <c r="V77" i="23"/>
  <c r="V18" i="23" s="1"/>
  <c r="S78" i="23"/>
  <c r="R19" i="23"/>
  <c r="L92" i="23"/>
  <c r="O85" i="23"/>
  <c r="N26" i="23"/>
  <c r="K89" i="23"/>
  <c r="L60" i="23"/>
  <c r="L24" i="23"/>
  <c r="L88" i="23"/>
  <c r="L81" i="23"/>
  <c r="K22" i="23"/>
  <c r="D21" i="23"/>
  <c r="D57" i="23"/>
  <c r="C58" i="23"/>
  <c r="C22" i="23"/>
  <c r="L93" i="23"/>
  <c r="J94" i="24" l="1"/>
  <c r="I35" i="24"/>
  <c r="J74" i="24"/>
  <c r="I15" i="24"/>
  <c r="Q79" i="24"/>
  <c r="P20" i="24"/>
  <c r="J83" i="24"/>
  <c r="I24" i="24"/>
  <c r="T26" i="24"/>
  <c r="U85" i="24"/>
  <c r="Q88" i="24"/>
  <c r="P29" i="24"/>
  <c r="I28" i="24"/>
  <c r="J87" i="24"/>
  <c r="G68" i="24"/>
  <c r="G32" i="24"/>
  <c r="C62" i="24"/>
  <c r="C26" i="24"/>
  <c r="D26" i="24"/>
  <c r="D62" i="24"/>
  <c r="M80" i="24"/>
  <c r="L21" i="24"/>
  <c r="I16" i="24"/>
  <c r="J75" i="24"/>
  <c r="I32" i="24"/>
  <c r="J91" i="24"/>
  <c r="M89" i="24"/>
  <c r="L30" i="24"/>
  <c r="P93" i="24"/>
  <c r="O34" i="24"/>
  <c r="K81" i="24"/>
  <c r="J22" i="24"/>
  <c r="F68" i="24"/>
  <c r="F32" i="24"/>
  <c r="B62" i="24"/>
  <c r="B26" i="24"/>
  <c r="R19" i="24"/>
  <c r="S78" i="24"/>
  <c r="J77" i="24"/>
  <c r="I18" i="24"/>
  <c r="N90" i="24"/>
  <c r="M31" i="24"/>
  <c r="J86" i="24"/>
  <c r="I27" i="24"/>
  <c r="P33" i="24"/>
  <c r="Q92" i="24"/>
  <c r="K84" i="24"/>
  <c r="J25" i="24"/>
  <c r="J76" i="24"/>
  <c r="I17" i="24"/>
  <c r="E64" i="24"/>
  <c r="E28" i="24"/>
  <c r="T82" i="24"/>
  <c r="S23" i="24"/>
  <c r="J82" i="22"/>
  <c r="I23" i="22"/>
  <c r="J91" i="22"/>
  <c r="I32" i="22"/>
  <c r="J78" i="22"/>
  <c r="I19" i="22"/>
  <c r="J80" i="22"/>
  <c r="I21" i="22"/>
  <c r="J74" i="22"/>
  <c r="I15" i="22"/>
  <c r="J83" i="22"/>
  <c r="I24" i="22"/>
  <c r="J75" i="22"/>
  <c r="I16" i="22"/>
  <c r="I29" i="22"/>
  <c r="J88" i="22"/>
  <c r="J89" i="22"/>
  <c r="I30" i="22"/>
  <c r="J92" i="22"/>
  <c r="I33" i="22"/>
  <c r="J86" i="22"/>
  <c r="I27" i="22"/>
  <c r="J93" i="22"/>
  <c r="I34" i="22"/>
  <c r="I20" i="22"/>
  <c r="J79" i="22"/>
  <c r="J81" i="22"/>
  <c r="I22" i="22"/>
  <c r="J76" i="22"/>
  <c r="I17" i="22"/>
  <c r="J85" i="22"/>
  <c r="I26" i="22"/>
  <c r="J90" i="22"/>
  <c r="I31" i="22"/>
  <c r="J94" i="22"/>
  <c r="I35" i="22"/>
  <c r="J77" i="22"/>
  <c r="I18" i="22"/>
  <c r="K84" i="22"/>
  <c r="J25" i="22"/>
  <c r="J87" i="22"/>
  <c r="I28" i="22"/>
  <c r="M92" i="23"/>
  <c r="I24" i="23"/>
  <c r="I60" i="23"/>
  <c r="M88" i="23"/>
  <c r="J61" i="23"/>
  <c r="J25" i="23"/>
  <c r="G59" i="23"/>
  <c r="G23" i="23"/>
  <c r="V83" i="23"/>
  <c r="V24" i="23" s="1"/>
  <c r="U24" i="23"/>
  <c r="M93" i="23"/>
  <c r="Q21" i="23"/>
  <c r="R80" i="23"/>
  <c r="K25" i="23"/>
  <c r="K61" i="23"/>
  <c r="U75" i="23"/>
  <c r="T16" i="23"/>
  <c r="L89" i="23"/>
  <c r="B22" i="23"/>
  <c r="B58" i="23"/>
  <c r="C59" i="23"/>
  <c r="C23" i="23"/>
  <c r="L86" i="23"/>
  <c r="I23" i="23"/>
  <c r="P85" i="23"/>
  <c r="O26" i="23"/>
  <c r="D58" i="23"/>
  <c r="D22" i="23"/>
  <c r="M87" i="23"/>
  <c r="L25" i="23"/>
  <c r="L61" i="23"/>
  <c r="H59" i="23"/>
  <c r="H23" i="23"/>
  <c r="K82" i="23"/>
  <c r="J23" i="23"/>
  <c r="M76" i="23"/>
  <c r="L17" i="23"/>
  <c r="T78" i="23"/>
  <c r="S19" i="23"/>
  <c r="K91" i="23"/>
  <c r="S20" i="23"/>
  <c r="T79" i="23"/>
  <c r="M81" i="23"/>
  <c r="L22" i="23"/>
  <c r="F59" i="23"/>
  <c r="F23" i="23"/>
  <c r="E58" i="23"/>
  <c r="E22" i="23"/>
  <c r="K77" i="24" l="1"/>
  <c r="J18" i="24"/>
  <c r="K83" i="24"/>
  <c r="J24" i="24"/>
  <c r="R92" i="24"/>
  <c r="Q33" i="24"/>
  <c r="S19" i="24"/>
  <c r="T78" i="24"/>
  <c r="K87" i="24"/>
  <c r="J28" i="24"/>
  <c r="K25" i="24"/>
  <c r="L84" i="24"/>
  <c r="G69" i="24"/>
  <c r="G33" i="24"/>
  <c r="T23" i="24"/>
  <c r="U82" i="24"/>
  <c r="Q93" i="24"/>
  <c r="P34" i="24"/>
  <c r="N80" i="24"/>
  <c r="M21" i="24"/>
  <c r="Q20" i="24"/>
  <c r="R79" i="24"/>
  <c r="D63" i="24"/>
  <c r="D27" i="24"/>
  <c r="L81" i="24"/>
  <c r="K22" i="24"/>
  <c r="J27" i="24"/>
  <c r="K86" i="24"/>
  <c r="N89" i="24"/>
  <c r="M30" i="24"/>
  <c r="J15" i="24"/>
  <c r="K74" i="24"/>
  <c r="K91" i="24"/>
  <c r="J32" i="24"/>
  <c r="U26" i="24"/>
  <c r="V85" i="24"/>
  <c r="V26" i="24" s="1"/>
  <c r="K75" i="24"/>
  <c r="J16" i="24"/>
  <c r="E65" i="24"/>
  <c r="E29" i="24"/>
  <c r="B63" i="24"/>
  <c r="B27" i="24"/>
  <c r="Q29" i="24"/>
  <c r="R88" i="24"/>
  <c r="K76" i="24"/>
  <c r="J17" i="24"/>
  <c r="O90" i="24"/>
  <c r="N31" i="24"/>
  <c r="F69" i="24"/>
  <c r="F33" i="24"/>
  <c r="C63" i="24"/>
  <c r="C27" i="24"/>
  <c r="K94" i="24"/>
  <c r="J35" i="24"/>
  <c r="K88" i="22"/>
  <c r="J29" i="22"/>
  <c r="K75" i="22"/>
  <c r="J16" i="22"/>
  <c r="J22" i="22"/>
  <c r="K81" i="22"/>
  <c r="K87" i="22"/>
  <c r="J28" i="22"/>
  <c r="K78" i="22"/>
  <c r="J19" i="22"/>
  <c r="K79" i="22"/>
  <c r="J20" i="22"/>
  <c r="K80" i="22"/>
  <c r="J21" i="22"/>
  <c r="J24" i="22"/>
  <c r="K83" i="22"/>
  <c r="L84" i="22"/>
  <c r="K25" i="22"/>
  <c r="K94" i="22"/>
  <c r="J35" i="22"/>
  <c r="K91" i="22"/>
  <c r="J32" i="22"/>
  <c r="K85" i="22"/>
  <c r="J26" i="22"/>
  <c r="K76" i="22"/>
  <c r="J17" i="22"/>
  <c r="K74" i="22"/>
  <c r="J15" i="22"/>
  <c r="K93" i="22"/>
  <c r="J34" i="22"/>
  <c r="K77" i="22"/>
  <c r="J18" i="22"/>
  <c r="K86" i="22"/>
  <c r="J27" i="22"/>
  <c r="K92" i="22"/>
  <c r="J33" i="22"/>
  <c r="J31" i="22"/>
  <c r="K90" i="22"/>
  <c r="K89" i="22"/>
  <c r="J30" i="22"/>
  <c r="K82" i="22"/>
  <c r="J23" i="22"/>
  <c r="R21" i="23"/>
  <c r="S80" i="23"/>
  <c r="N93" i="23"/>
  <c r="M34" i="23"/>
  <c r="G60" i="23"/>
  <c r="G24" i="23"/>
  <c r="J62" i="23"/>
  <c r="J26" i="23"/>
  <c r="M29" i="23"/>
  <c r="N88" i="23"/>
  <c r="D59" i="23"/>
  <c r="D23" i="23"/>
  <c r="B59" i="23"/>
  <c r="B23" i="23"/>
  <c r="I61" i="23"/>
  <c r="I25" i="23"/>
  <c r="L91" i="23"/>
  <c r="M89" i="23"/>
  <c r="V75" i="23"/>
  <c r="V16" i="23" s="1"/>
  <c r="U16" i="23"/>
  <c r="Q85" i="23"/>
  <c r="P26" i="23"/>
  <c r="U78" i="23"/>
  <c r="T19" i="23"/>
  <c r="M86" i="23"/>
  <c r="L27" i="23"/>
  <c r="L82" i="23"/>
  <c r="K23" i="23"/>
  <c r="H24" i="23"/>
  <c r="H60" i="23"/>
  <c r="L62" i="23"/>
  <c r="L63" i="23" s="1"/>
  <c r="L26" i="23"/>
  <c r="N76" i="23"/>
  <c r="M17" i="23"/>
  <c r="C24" i="23"/>
  <c r="C60" i="23"/>
  <c r="E59" i="23"/>
  <c r="E23" i="23"/>
  <c r="F24" i="23"/>
  <c r="F60" i="23"/>
  <c r="M22" i="23"/>
  <c r="N81" i="23"/>
  <c r="M28" i="23"/>
  <c r="N87" i="23"/>
  <c r="K62" i="23"/>
  <c r="K26" i="23"/>
  <c r="U79" i="23"/>
  <c r="T20" i="23"/>
  <c r="M33" i="23"/>
  <c r="N92" i="23"/>
  <c r="K15" i="24" l="1"/>
  <c r="L74" i="24"/>
  <c r="U78" i="24"/>
  <c r="T19" i="24"/>
  <c r="S79" i="24"/>
  <c r="R20" i="24"/>
  <c r="V82" i="24"/>
  <c r="V23" i="24" s="1"/>
  <c r="U23" i="24"/>
  <c r="E66" i="24"/>
  <c r="E30" i="24"/>
  <c r="L94" i="24"/>
  <c r="K35" i="24"/>
  <c r="L76" i="24"/>
  <c r="K17" i="24"/>
  <c r="L75" i="24"/>
  <c r="K16" i="24"/>
  <c r="N30" i="24"/>
  <c r="O89" i="24"/>
  <c r="G70" i="24"/>
  <c r="G35" i="24" s="1"/>
  <c r="G34" i="24"/>
  <c r="S92" i="24"/>
  <c r="R33" i="24"/>
  <c r="O31" i="24"/>
  <c r="P90" i="24"/>
  <c r="D64" i="24"/>
  <c r="D28" i="24"/>
  <c r="S88" i="24"/>
  <c r="R29" i="24"/>
  <c r="K27" i="24"/>
  <c r="L86" i="24"/>
  <c r="M84" i="24"/>
  <c r="L25" i="24"/>
  <c r="K24" i="24"/>
  <c r="L83" i="24"/>
  <c r="C64" i="24"/>
  <c r="C28" i="24"/>
  <c r="O80" i="24"/>
  <c r="N21" i="24"/>
  <c r="F70" i="24"/>
  <c r="F35" i="24" s="1"/>
  <c r="F34" i="24"/>
  <c r="B64" i="24"/>
  <c r="B28" i="24"/>
  <c r="K32" i="24"/>
  <c r="L91" i="24"/>
  <c r="L22" i="24"/>
  <c r="M81" i="24"/>
  <c r="R93" i="24"/>
  <c r="Q34" i="24"/>
  <c r="K28" i="24"/>
  <c r="L87" i="24"/>
  <c r="K18" i="24"/>
  <c r="L77" i="24"/>
  <c r="L87" i="22"/>
  <c r="K28" i="22"/>
  <c r="L77" i="22"/>
  <c r="K18" i="22"/>
  <c r="L79" i="22"/>
  <c r="K20" i="22"/>
  <c r="L81" i="22"/>
  <c r="K22" i="22"/>
  <c r="L82" i="22"/>
  <c r="K23" i="22"/>
  <c r="L93" i="22"/>
  <c r="K34" i="22"/>
  <c r="L94" i="22"/>
  <c r="K35" i="22"/>
  <c r="L75" i="22"/>
  <c r="K16" i="22"/>
  <c r="L83" i="22"/>
  <c r="K24" i="22"/>
  <c r="L80" i="22"/>
  <c r="K21" i="22"/>
  <c r="L74" i="22"/>
  <c r="K15" i="22"/>
  <c r="L78" i="22"/>
  <c r="K19" i="22"/>
  <c r="K30" i="22"/>
  <c r="L89" i="22"/>
  <c r="K31" i="22"/>
  <c r="L90" i="22"/>
  <c r="L76" i="22"/>
  <c r="K17" i="22"/>
  <c r="L85" i="22"/>
  <c r="K26" i="22"/>
  <c r="L91" i="22"/>
  <c r="K32" i="22"/>
  <c r="L92" i="22"/>
  <c r="K33" i="22"/>
  <c r="K27" i="22"/>
  <c r="L86" i="22"/>
  <c r="L25" i="22"/>
  <c r="M84" i="22"/>
  <c r="L88" i="22"/>
  <c r="K29" i="22"/>
  <c r="M82" i="23"/>
  <c r="L23" i="23"/>
  <c r="O81" i="23"/>
  <c r="N22" i="23"/>
  <c r="H25" i="23"/>
  <c r="H61" i="23"/>
  <c r="F61" i="23"/>
  <c r="F25" i="23"/>
  <c r="E24" i="23"/>
  <c r="E60" i="23"/>
  <c r="C25" i="23"/>
  <c r="C61" i="23"/>
  <c r="G61" i="23"/>
  <c r="G25" i="23"/>
  <c r="I62" i="23"/>
  <c r="I26" i="23"/>
  <c r="D24" i="23"/>
  <c r="D60" i="23"/>
  <c r="O88" i="23"/>
  <c r="N29" i="23"/>
  <c r="R85" i="23"/>
  <c r="Q26" i="23"/>
  <c r="N34" i="23"/>
  <c r="O93" i="23"/>
  <c r="O87" i="23"/>
  <c r="N28" i="23"/>
  <c r="J63" i="23"/>
  <c r="J27" i="23"/>
  <c r="M91" i="23"/>
  <c r="T80" i="23"/>
  <c r="S21" i="23"/>
  <c r="K63" i="23"/>
  <c r="K27" i="23"/>
  <c r="B60" i="23"/>
  <c r="B24" i="23"/>
  <c r="M27" i="23"/>
  <c r="N86" i="23"/>
  <c r="V78" i="23"/>
  <c r="V19" i="23" s="1"/>
  <c r="U19" i="23"/>
  <c r="O92" i="23"/>
  <c r="N33" i="23"/>
  <c r="O76" i="23"/>
  <c r="N17" i="23"/>
  <c r="N89" i="23"/>
  <c r="M30" i="23"/>
  <c r="U20" i="23"/>
  <c r="V79" i="23"/>
  <c r="V20" i="23" s="1"/>
  <c r="L64" i="23"/>
  <c r="L28" i="23"/>
  <c r="S93" i="24" l="1"/>
  <c r="R34" i="24"/>
  <c r="M25" i="24"/>
  <c r="N84" i="24"/>
  <c r="M75" i="24"/>
  <c r="L16" i="24"/>
  <c r="N81" i="24"/>
  <c r="M22" i="24"/>
  <c r="M86" i="24"/>
  <c r="L27" i="24"/>
  <c r="Q90" i="24"/>
  <c r="P31" i="24"/>
  <c r="O21" i="24"/>
  <c r="P80" i="24"/>
  <c r="S33" i="24"/>
  <c r="T92" i="24"/>
  <c r="L17" i="24"/>
  <c r="M76" i="24"/>
  <c r="S20" i="24"/>
  <c r="T79" i="24"/>
  <c r="L18" i="24"/>
  <c r="M77" i="24"/>
  <c r="M91" i="24"/>
  <c r="L32" i="24"/>
  <c r="C65" i="24"/>
  <c r="C29" i="24"/>
  <c r="S29" i="24"/>
  <c r="T88" i="24"/>
  <c r="V78" i="24"/>
  <c r="V19" i="24" s="1"/>
  <c r="U19" i="24"/>
  <c r="L28" i="24"/>
  <c r="M87" i="24"/>
  <c r="M83" i="24"/>
  <c r="L24" i="24"/>
  <c r="O30" i="24"/>
  <c r="P89" i="24"/>
  <c r="M74" i="24"/>
  <c r="L15" i="24"/>
  <c r="M94" i="24"/>
  <c r="L35" i="24"/>
  <c r="B65" i="24"/>
  <c r="B29" i="24"/>
  <c r="D65" i="24"/>
  <c r="D29" i="24"/>
  <c r="E67" i="24"/>
  <c r="E31" i="24"/>
  <c r="M81" i="22"/>
  <c r="L22" i="22"/>
  <c r="M75" i="22"/>
  <c r="L16" i="22"/>
  <c r="M90" i="22"/>
  <c r="L31" i="22"/>
  <c r="L30" i="22"/>
  <c r="M89" i="22"/>
  <c r="M79" i="22"/>
  <c r="L20" i="22"/>
  <c r="M94" i="22"/>
  <c r="L35" i="22"/>
  <c r="M85" i="22"/>
  <c r="L26" i="22"/>
  <c r="M76" i="22"/>
  <c r="L17" i="22"/>
  <c r="M82" i="22"/>
  <c r="L23" i="22"/>
  <c r="L33" i="22"/>
  <c r="M92" i="22"/>
  <c r="L21" i="22"/>
  <c r="M80" i="22"/>
  <c r="M77" i="22"/>
  <c r="L18" i="22"/>
  <c r="M93" i="22"/>
  <c r="L34" i="22"/>
  <c r="M78" i="22"/>
  <c r="L19" i="22"/>
  <c r="L29" i="22"/>
  <c r="M88" i="22"/>
  <c r="N84" i="22"/>
  <c r="M25" i="22"/>
  <c r="M86" i="22"/>
  <c r="L27" i="22"/>
  <c r="M74" i="22"/>
  <c r="L15" i="22"/>
  <c r="M91" i="22"/>
  <c r="L32" i="22"/>
  <c r="M83" i="22"/>
  <c r="L24" i="22"/>
  <c r="M87" i="22"/>
  <c r="L28" i="22"/>
  <c r="U80" i="23"/>
  <c r="T21" i="23"/>
  <c r="G62" i="23"/>
  <c r="G26" i="23"/>
  <c r="E61" i="23"/>
  <c r="E25" i="23"/>
  <c r="C62" i="23"/>
  <c r="C26" i="23"/>
  <c r="N91" i="23"/>
  <c r="M32" i="23"/>
  <c r="O17" i="23"/>
  <c r="P76" i="23"/>
  <c r="P93" i="23"/>
  <c r="O34" i="23"/>
  <c r="O86" i="23"/>
  <c r="N27" i="23"/>
  <c r="H62" i="23"/>
  <c r="H26" i="23"/>
  <c r="P81" i="23"/>
  <c r="O22" i="23"/>
  <c r="I63" i="23"/>
  <c r="I27" i="23"/>
  <c r="O89" i="23"/>
  <c r="N30" i="23"/>
  <c r="P92" i="23"/>
  <c r="O33" i="23"/>
  <c r="F62" i="23"/>
  <c r="F26" i="23"/>
  <c r="D25" i="23"/>
  <c r="D61" i="23"/>
  <c r="J64" i="23"/>
  <c r="J28" i="23"/>
  <c r="P87" i="23"/>
  <c r="O28" i="23"/>
  <c r="S85" i="23"/>
  <c r="R26" i="23"/>
  <c r="B61" i="23"/>
  <c r="B25" i="23"/>
  <c r="P88" i="23"/>
  <c r="O29" i="23"/>
  <c r="L65" i="23"/>
  <c r="L29" i="23"/>
  <c r="K64" i="23"/>
  <c r="K28" i="23"/>
  <c r="M23" i="23"/>
  <c r="N82" i="23"/>
  <c r="T33" i="24" l="1"/>
  <c r="U92" i="24"/>
  <c r="N77" i="24"/>
  <c r="M18" i="24"/>
  <c r="Q80" i="24"/>
  <c r="P21" i="24"/>
  <c r="N94" i="24"/>
  <c r="M35" i="24"/>
  <c r="N74" i="24"/>
  <c r="M15" i="24"/>
  <c r="N75" i="24"/>
  <c r="M16" i="24"/>
  <c r="O81" i="24"/>
  <c r="N22" i="24"/>
  <c r="E68" i="24"/>
  <c r="E32" i="24"/>
  <c r="Q89" i="24"/>
  <c r="P30" i="24"/>
  <c r="U88" i="24"/>
  <c r="T29" i="24"/>
  <c r="T20" i="24"/>
  <c r="U79" i="24"/>
  <c r="N25" i="24"/>
  <c r="O84" i="24"/>
  <c r="N87" i="24"/>
  <c r="M28" i="24"/>
  <c r="M32" i="24"/>
  <c r="N91" i="24"/>
  <c r="D66" i="24"/>
  <c r="D30" i="24"/>
  <c r="R90" i="24"/>
  <c r="Q31" i="24"/>
  <c r="N76" i="24"/>
  <c r="M17" i="24"/>
  <c r="B66" i="24"/>
  <c r="B30" i="24"/>
  <c r="M24" i="24"/>
  <c r="N83" i="24"/>
  <c r="C30" i="24"/>
  <c r="C66" i="24"/>
  <c r="N86" i="24"/>
  <c r="M27" i="24"/>
  <c r="T93" i="24"/>
  <c r="S34" i="24"/>
  <c r="O84" i="22"/>
  <c r="N25" i="22"/>
  <c r="N85" i="22"/>
  <c r="M26" i="22"/>
  <c r="N91" i="22"/>
  <c r="M32" i="22"/>
  <c r="N90" i="22"/>
  <c r="M31" i="22"/>
  <c r="M29" i="22"/>
  <c r="N88" i="22"/>
  <c r="N94" i="22"/>
  <c r="M35" i="22"/>
  <c r="N87" i="22"/>
  <c r="M28" i="22"/>
  <c r="N89" i="22"/>
  <c r="M30" i="22"/>
  <c r="N92" i="22"/>
  <c r="M33" i="22"/>
  <c r="M17" i="22"/>
  <c r="N76" i="22"/>
  <c r="N93" i="22"/>
  <c r="M34" i="22"/>
  <c r="M16" i="22"/>
  <c r="N75" i="22"/>
  <c r="M24" i="22"/>
  <c r="N83" i="22"/>
  <c r="N80" i="22"/>
  <c r="M21" i="22"/>
  <c r="N78" i="22"/>
  <c r="M19" i="22"/>
  <c r="M20" i="22"/>
  <c r="N79" i="22"/>
  <c r="M18" i="22"/>
  <c r="N77" i="22"/>
  <c r="N74" i="22"/>
  <c r="M15" i="22"/>
  <c r="N86" i="22"/>
  <c r="M27" i="22"/>
  <c r="M23" i="22"/>
  <c r="N82" i="22"/>
  <c r="N81" i="22"/>
  <c r="M22" i="22"/>
  <c r="J65" i="23"/>
  <c r="J29" i="23"/>
  <c r="Q93" i="23"/>
  <c r="P34" i="23"/>
  <c r="D26" i="23"/>
  <c r="D62" i="23"/>
  <c r="K65" i="23"/>
  <c r="K29" i="23"/>
  <c r="P86" i="23"/>
  <c r="O27" i="23"/>
  <c r="O82" i="23"/>
  <c r="N23" i="23"/>
  <c r="Q76" i="23"/>
  <c r="P17" i="23"/>
  <c r="P33" i="23"/>
  <c r="Q92" i="23"/>
  <c r="Q88" i="23"/>
  <c r="P29" i="23"/>
  <c r="B62" i="23"/>
  <c r="B26" i="23"/>
  <c r="G63" i="23"/>
  <c r="G27" i="23"/>
  <c r="F63" i="23"/>
  <c r="F27" i="23"/>
  <c r="O91" i="23"/>
  <c r="N32" i="23"/>
  <c r="P89" i="23"/>
  <c r="O30" i="23"/>
  <c r="E62" i="23"/>
  <c r="E26" i="23"/>
  <c r="L66" i="23"/>
  <c r="L30" i="23"/>
  <c r="C63" i="23"/>
  <c r="C27" i="23"/>
  <c r="I64" i="23"/>
  <c r="I28" i="23"/>
  <c r="T85" i="23"/>
  <c r="S26" i="23"/>
  <c r="Q81" i="23"/>
  <c r="P22" i="23"/>
  <c r="P28" i="23"/>
  <c r="Q87" i="23"/>
  <c r="H63" i="23"/>
  <c r="H27" i="23"/>
  <c r="V80" i="23"/>
  <c r="V21" i="23" s="1"/>
  <c r="U21" i="23"/>
  <c r="D31" i="24" l="1"/>
  <c r="D67" i="24"/>
  <c r="P81" i="24"/>
  <c r="O22" i="24"/>
  <c r="R80" i="24"/>
  <c r="Q21" i="24"/>
  <c r="R31" i="24"/>
  <c r="S90" i="24"/>
  <c r="O83" i="24"/>
  <c r="N24" i="24"/>
  <c r="V79" i="24"/>
  <c r="V20" i="24" s="1"/>
  <c r="U20" i="24"/>
  <c r="O91" i="24"/>
  <c r="N32" i="24"/>
  <c r="P84" i="24"/>
  <c r="O25" i="24"/>
  <c r="O94" i="24"/>
  <c r="N35" i="24"/>
  <c r="T34" i="24"/>
  <c r="U93" i="24"/>
  <c r="V88" i="24"/>
  <c r="V29" i="24" s="1"/>
  <c r="U29" i="24"/>
  <c r="O75" i="24"/>
  <c r="N16" i="24"/>
  <c r="O77" i="24"/>
  <c r="N18" i="24"/>
  <c r="C67" i="24"/>
  <c r="C31" i="24"/>
  <c r="V92" i="24"/>
  <c r="V33" i="24" s="1"/>
  <c r="U33" i="24"/>
  <c r="E69" i="24"/>
  <c r="E33" i="24"/>
  <c r="B31" i="24"/>
  <c r="B67" i="24"/>
  <c r="O86" i="24"/>
  <c r="N27" i="24"/>
  <c r="O76" i="24"/>
  <c r="N17" i="24"/>
  <c r="O87" i="24"/>
  <c r="N28" i="24"/>
  <c r="R89" i="24"/>
  <c r="Q30" i="24"/>
  <c r="O74" i="24"/>
  <c r="N15" i="24"/>
  <c r="O82" i="22"/>
  <c r="N23" i="22"/>
  <c r="O90" i="22"/>
  <c r="N31" i="22"/>
  <c r="O83" i="22"/>
  <c r="N24" i="22"/>
  <c r="O91" i="22"/>
  <c r="N32" i="22"/>
  <c r="O80" i="22"/>
  <c r="N21" i="22"/>
  <c r="O76" i="22"/>
  <c r="N17" i="22"/>
  <c r="O79" i="22"/>
  <c r="N20" i="22"/>
  <c r="O78" i="22"/>
  <c r="N19" i="22"/>
  <c r="O88" i="22"/>
  <c r="N29" i="22"/>
  <c r="O81" i="22"/>
  <c r="N22" i="22"/>
  <c r="O75" i="22"/>
  <c r="N16" i="22"/>
  <c r="O74" i="22"/>
  <c r="N15" i="22"/>
  <c r="O85" i="22"/>
  <c r="N26" i="22"/>
  <c r="O87" i="22"/>
  <c r="N28" i="22"/>
  <c r="O86" i="22"/>
  <c r="N27" i="22"/>
  <c r="O77" i="22"/>
  <c r="N18" i="22"/>
  <c r="O89" i="22"/>
  <c r="N30" i="22"/>
  <c r="O94" i="22"/>
  <c r="N35" i="22"/>
  <c r="O93" i="22"/>
  <c r="N34" i="22"/>
  <c r="O92" i="22"/>
  <c r="N33" i="22"/>
  <c r="P84" i="22"/>
  <c r="O25" i="22"/>
  <c r="R76" i="23"/>
  <c r="Q17" i="23"/>
  <c r="G64" i="23"/>
  <c r="G28" i="23"/>
  <c r="Q89" i="23"/>
  <c r="P30" i="23"/>
  <c r="H64" i="23"/>
  <c r="H28" i="23"/>
  <c r="R87" i="23"/>
  <c r="Q28" i="23"/>
  <c r="Q86" i="23"/>
  <c r="P27" i="23"/>
  <c r="R81" i="23"/>
  <c r="Q22" i="23"/>
  <c r="K66" i="23"/>
  <c r="K30" i="23"/>
  <c r="D63" i="23"/>
  <c r="D27" i="23"/>
  <c r="B63" i="23"/>
  <c r="B27" i="23"/>
  <c r="R93" i="23"/>
  <c r="Q34" i="23"/>
  <c r="L31" i="23"/>
  <c r="L67" i="23"/>
  <c r="E63" i="23"/>
  <c r="E27" i="23"/>
  <c r="P82" i="23"/>
  <c r="O23" i="23"/>
  <c r="P91" i="23"/>
  <c r="O32" i="23"/>
  <c r="F64" i="23"/>
  <c r="F28" i="23"/>
  <c r="R92" i="23"/>
  <c r="Q33" i="23"/>
  <c r="U85" i="23"/>
  <c r="T26" i="23"/>
  <c r="I65" i="23"/>
  <c r="I29" i="23"/>
  <c r="C64" i="23"/>
  <c r="C28" i="23"/>
  <c r="Q29" i="23"/>
  <c r="R88" i="23"/>
  <c r="J66" i="23"/>
  <c r="J30" i="23"/>
  <c r="T90" i="24" l="1"/>
  <c r="S31" i="24"/>
  <c r="P87" i="24"/>
  <c r="O28" i="24"/>
  <c r="E70" i="24"/>
  <c r="E35" i="24" s="1"/>
  <c r="E34" i="24"/>
  <c r="P75" i="24"/>
  <c r="O16" i="24"/>
  <c r="Q84" i="24"/>
  <c r="P25" i="24"/>
  <c r="S80" i="24"/>
  <c r="R21" i="24"/>
  <c r="U34" i="24"/>
  <c r="V93" i="24"/>
  <c r="V34" i="24" s="1"/>
  <c r="P76" i="24"/>
  <c r="O17" i="24"/>
  <c r="O32" i="24"/>
  <c r="P91" i="24"/>
  <c r="O15" i="24"/>
  <c r="P74" i="24"/>
  <c r="P86" i="24"/>
  <c r="O27" i="24"/>
  <c r="C68" i="24"/>
  <c r="C32" i="24"/>
  <c r="Q81" i="24"/>
  <c r="P22" i="24"/>
  <c r="B68" i="24"/>
  <c r="B32" i="24"/>
  <c r="D68" i="24"/>
  <c r="D32" i="24"/>
  <c r="S89" i="24"/>
  <c r="R30" i="24"/>
  <c r="O18" i="24"/>
  <c r="P77" i="24"/>
  <c r="P94" i="24"/>
  <c r="O35" i="24"/>
  <c r="O24" i="24"/>
  <c r="P83" i="24"/>
  <c r="P77" i="22"/>
  <c r="O18" i="22"/>
  <c r="O21" i="22"/>
  <c r="P80" i="22"/>
  <c r="P78" i="22"/>
  <c r="O19" i="22"/>
  <c r="P79" i="22"/>
  <c r="O20" i="22"/>
  <c r="P87" i="22"/>
  <c r="O28" i="22"/>
  <c r="Q84" i="22"/>
  <c r="P25" i="22"/>
  <c r="P92" i="22"/>
  <c r="O33" i="22"/>
  <c r="P93" i="22"/>
  <c r="O34" i="22"/>
  <c r="P75" i="22"/>
  <c r="O16" i="22"/>
  <c r="P83" i="22"/>
  <c r="O24" i="22"/>
  <c r="P74" i="22"/>
  <c r="O15" i="22"/>
  <c r="P94" i="22"/>
  <c r="O35" i="22"/>
  <c r="P81" i="22"/>
  <c r="O22" i="22"/>
  <c r="P90" i="22"/>
  <c r="O31" i="22"/>
  <c r="P86" i="22"/>
  <c r="O27" i="22"/>
  <c r="P76" i="22"/>
  <c r="O17" i="22"/>
  <c r="P85" i="22"/>
  <c r="O26" i="22"/>
  <c r="P91" i="22"/>
  <c r="O32" i="22"/>
  <c r="P89" i="22"/>
  <c r="O30" i="22"/>
  <c r="O29" i="22"/>
  <c r="P88" i="22"/>
  <c r="P82" i="22"/>
  <c r="O23" i="22"/>
  <c r="F65" i="23"/>
  <c r="F29" i="23"/>
  <c r="S87" i="23"/>
  <c r="R28" i="23"/>
  <c r="K67" i="23"/>
  <c r="K31" i="23"/>
  <c r="Q91" i="23"/>
  <c r="P32" i="23"/>
  <c r="R86" i="23"/>
  <c r="Q27" i="23"/>
  <c r="Q82" i="23"/>
  <c r="P23" i="23"/>
  <c r="E64" i="23"/>
  <c r="E28" i="23"/>
  <c r="L68" i="23"/>
  <c r="L32" i="23"/>
  <c r="C65" i="23"/>
  <c r="C29" i="23"/>
  <c r="H65" i="23"/>
  <c r="H29" i="23"/>
  <c r="B64" i="23"/>
  <c r="B28" i="23"/>
  <c r="G65" i="23"/>
  <c r="G29" i="23"/>
  <c r="S81" i="23"/>
  <c r="R22" i="23"/>
  <c r="J31" i="23"/>
  <c r="J67" i="23"/>
  <c r="S88" i="23"/>
  <c r="R29" i="23"/>
  <c r="S93" i="23"/>
  <c r="R34" i="23"/>
  <c r="I66" i="23"/>
  <c r="I30" i="23"/>
  <c r="Q30" i="23"/>
  <c r="R89" i="23"/>
  <c r="U26" i="23"/>
  <c r="V85" i="23"/>
  <c r="V26" i="23" s="1"/>
  <c r="S92" i="23"/>
  <c r="R33" i="23"/>
  <c r="D64" i="23"/>
  <c r="D28" i="23"/>
  <c r="S76" i="23"/>
  <c r="R17" i="23"/>
  <c r="Q83" i="24" l="1"/>
  <c r="P24" i="24"/>
  <c r="T89" i="24"/>
  <c r="S30" i="24"/>
  <c r="D69" i="24"/>
  <c r="D33" i="24"/>
  <c r="P27" i="24"/>
  <c r="Q86" i="24"/>
  <c r="P16" i="24"/>
  <c r="Q75" i="24"/>
  <c r="P15" i="24"/>
  <c r="Q74" i="24"/>
  <c r="C33" i="24"/>
  <c r="C69" i="24"/>
  <c r="Q94" i="24"/>
  <c r="P35" i="24"/>
  <c r="B33" i="24"/>
  <c r="B69" i="24"/>
  <c r="S21" i="24"/>
  <c r="T80" i="24"/>
  <c r="Q87" i="24"/>
  <c r="P28" i="24"/>
  <c r="P17" i="24"/>
  <c r="Q76" i="24"/>
  <c r="P18" i="24"/>
  <c r="Q77" i="24"/>
  <c r="Q91" i="24"/>
  <c r="P32" i="24"/>
  <c r="Q22" i="24"/>
  <c r="R81" i="24"/>
  <c r="Q25" i="24"/>
  <c r="R84" i="24"/>
  <c r="U90" i="24"/>
  <c r="T31" i="24"/>
  <c r="Q93" i="22"/>
  <c r="P34" i="22"/>
  <c r="Q79" i="22"/>
  <c r="P20" i="22"/>
  <c r="R84" i="22"/>
  <c r="Q25" i="22"/>
  <c r="Q81" i="22"/>
  <c r="P22" i="22"/>
  <c r="Q78" i="22"/>
  <c r="P19" i="22"/>
  <c r="Q92" i="22"/>
  <c r="P33" i="22"/>
  <c r="Q80" i="22"/>
  <c r="P21" i="22"/>
  <c r="Q76" i="22"/>
  <c r="P17" i="22"/>
  <c r="Q86" i="22"/>
  <c r="P27" i="22"/>
  <c r="Q90" i="22"/>
  <c r="P31" i="22"/>
  <c r="Q87" i="22"/>
  <c r="P28" i="22"/>
  <c r="Q94" i="22"/>
  <c r="P35" i="22"/>
  <c r="Q83" i="22"/>
  <c r="P24" i="22"/>
  <c r="Q82" i="22"/>
  <c r="P23" i="22"/>
  <c r="Q88" i="22"/>
  <c r="P29" i="22"/>
  <c r="Q89" i="22"/>
  <c r="P30" i="22"/>
  <c r="Q74" i="22"/>
  <c r="P15" i="22"/>
  <c r="Q91" i="22"/>
  <c r="P32" i="22"/>
  <c r="P26" i="22"/>
  <c r="Q85" i="22"/>
  <c r="Q75" i="22"/>
  <c r="P16" i="22"/>
  <c r="Q77" i="22"/>
  <c r="P18" i="22"/>
  <c r="L69" i="23"/>
  <c r="L33" i="23"/>
  <c r="T93" i="23"/>
  <c r="S34" i="23"/>
  <c r="S86" i="23"/>
  <c r="R27" i="23"/>
  <c r="T88" i="23"/>
  <c r="S29" i="23"/>
  <c r="S33" i="23"/>
  <c r="T92" i="23"/>
  <c r="G66" i="23"/>
  <c r="G30" i="23"/>
  <c r="H66" i="23"/>
  <c r="H30" i="23"/>
  <c r="T87" i="23"/>
  <c r="S28" i="23"/>
  <c r="J68" i="23"/>
  <c r="J32" i="23"/>
  <c r="S17" i="23"/>
  <c r="T76" i="23"/>
  <c r="T81" i="23"/>
  <c r="S22" i="23"/>
  <c r="E65" i="23"/>
  <c r="E29" i="23"/>
  <c r="Q23" i="23"/>
  <c r="R82" i="23"/>
  <c r="D65" i="23"/>
  <c r="D29" i="23"/>
  <c r="Q32" i="23"/>
  <c r="R91" i="23"/>
  <c r="B65" i="23"/>
  <c r="B29" i="23"/>
  <c r="K68" i="23"/>
  <c r="K32" i="23"/>
  <c r="R30" i="23"/>
  <c r="S89" i="23"/>
  <c r="I67" i="23"/>
  <c r="I31" i="23"/>
  <c r="C66" i="23"/>
  <c r="C30" i="23"/>
  <c r="F66" i="23"/>
  <c r="F30" i="23"/>
  <c r="R22" i="24" l="1"/>
  <c r="S81" i="24"/>
  <c r="C70" i="24"/>
  <c r="C35" i="24" s="1"/>
  <c r="C34" i="24"/>
  <c r="Q27" i="24"/>
  <c r="R86" i="24"/>
  <c r="R87" i="24"/>
  <c r="Q28" i="24"/>
  <c r="D70" i="24"/>
  <c r="D35" i="24" s="1"/>
  <c r="D34" i="24"/>
  <c r="Q17" i="24"/>
  <c r="R76" i="24"/>
  <c r="T21" i="24"/>
  <c r="U80" i="24"/>
  <c r="Q15" i="24"/>
  <c r="R74" i="24"/>
  <c r="Q32" i="24"/>
  <c r="R91" i="24"/>
  <c r="U89" i="24"/>
  <c r="T30" i="24"/>
  <c r="R77" i="24"/>
  <c r="Q18" i="24"/>
  <c r="B34" i="24"/>
  <c r="B70" i="24"/>
  <c r="B35" i="24" s="1"/>
  <c r="Q16" i="24"/>
  <c r="R75" i="24"/>
  <c r="R25" i="24"/>
  <c r="S84" i="24"/>
  <c r="R94" i="24"/>
  <c r="Q35" i="24"/>
  <c r="U31" i="24"/>
  <c r="V90" i="24"/>
  <c r="V31" i="24" s="1"/>
  <c r="R83" i="24"/>
  <c r="Q24" i="24"/>
  <c r="R81" i="22"/>
  <c r="Q22" i="22"/>
  <c r="R92" i="22"/>
  <c r="Q33" i="22"/>
  <c r="R78" i="22"/>
  <c r="Q19" i="22"/>
  <c r="R89" i="22"/>
  <c r="Q30" i="22"/>
  <c r="R82" i="22"/>
  <c r="Q23" i="22"/>
  <c r="R87" i="22"/>
  <c r="Q28" i="22"/>
  <c r="S84" i="22"/>
  <c r="R25" i="22"/>
  <c r="R88" i="22"/>
  <c r="Q29" i="22"/>
  <c r="R77" i="22"/>
  <c r="Q18" i="22"/>
  <c r="R91" i="22"/>
  <c r="Q32" i="22"/>
  <c r="R90" i="22"/>
  <c r="Q31" i="22"/>
  <c r="R79" i="22"/>
  <c r="Q20" i="22"/>
  <c r="R76" i="22"/>
  <c r="Q17" i="22"/>
  <c r="Q24" i="22"/>
  <c r="R83" i="22"/>
  <c r="Q16" i="22"/>
  <c r="R75" i="22"/>
  <c r="R85" i="22"/>
  <c r="Q26" i="22"/>
  <c r="R80" i="22"/>
  <c r="Q21" i="22"/>
  <c r="R94" i="22"/>
  <c r="Q35" i="22"/>
  <c r="R74" i="22"/>
  <c r="Q15" i="22"/>
  <c r="R86" i="22"/>
  <c r="Q27" i="22"/>
  <c r="R93" i="22"/>
  <c r="Q34" i="22"/>
  <c r="H31" i="23"/>
  <c r="H67" i="23"/>
  <c r="S82" i="23"/>
  <c r="R23" i="23"/>
  <c r="G67" i="23"/>
  <c r="G31" i="23"/>
  <c r="U87" i="23"/>
  <c r="T28" i="23"/>
  <c r="U76" i="23"/>
  <c r="T17" i="23"/>
  <c r="D66" i="23"/>
  <c r="D30" i="23"/>
  <c r="C31" i="23"/>
  <c r="C67" i="23"/>
  <c r="E66" i="23"/>
  <c r="E30" i="23"/>
  <c r="U93" i="23"/>
  <c r="T34" i="23"/>
  <c r="B66" i="23"/>
  <c r="B30" i="23"/>
  <c r="U92" i="23"/>
  <c r="T33" i="23"/>
  <c r="R32" i="23"/>
  <c r="S91" i="23"/>
  <c r="F31" i="23"/>
  <c r="F67" i="23"/>
  <c r="U88" i="23"/>
  <c r="T29" i="23"/>
  <c r="I68" i="23"/>
  <c r="I32" i="23"/>
  <c r="T22" i="23"/>
  <c r="U81" i="23"/>
  <c r="T86" i="23"/>
  <c r="S27" i="23"/>
  <c r="T89" i="23"/>
  <c r="S30" i="23"/>
  <c r="K69" i="23"/>
  <c r="K33" i="23"/>
  <c r="J69" i="23"/>
  <c r="J33" i="23"/>
  <c r="L70" i="23"/>
  <c r="L35" i="23" s="1"/>
  <c r="L34" i="23"/>
  <c r="V80" i="24" l="1"/>
  <c r="V21" i="24" s="1"/>
  <c r="U21" i="24"/>
  <c r="S86" i="24"/>
  <c r="R27" i="24"/>
  <c r="S74" i="24"/>
  <c r="R15" i="24"/>
  <c r="R35" i="24"/>
  <c r="S94" i="24"/>
  <c r="R18" i="24"/>
  <c r="S77" i="24"/>
  <c r="S87" i="24"/>
  <c r="R28" i="24"/>
  <c r="S25" i="24"/>
  <c r="T84" i="24"/>
  <c r="S76" i="24"/>
  <c r="R17" i="24"/>
  <c r="U30" i="24"/>
  <c r="V89" i="24"/>
  <c r="V30" i="24" s="1"/>
  <c r="S75" i="24"/>
  <c r="R16" i="24"/>
  <c r="R32" i="24"/>
  <c r="S91" i="24"/>
  <c r="T81" i="24"/>
  <c r="S22" i="24"/>
  <c r="S83" i="24"/>
  <c r="R24" i="24"/>
  <c r="S85" i="22"/>
  <c r="R26" i="22"/>
  <c r="S88" i="22"/>
  <c r="R29" i="22"/>
  <c r="S79" i="22"/>
  <c r="R20" i="22"/>
  <c r="S83" i="22"/>
  <c r="R24" i="22"/>
  <c r="S82" i="22"/>
  <c r="R23" i="22"/>
  <c r="S75" i="22"/>
  <c r="R16" i="22"/>
  <c r="S87" i="22"/>
  <c r="R28" i="22"/>
  <c r="S93" i="22"/>
  <c r="R34" i="22"/>
  <c r="S86" i="22"/>
  <c r="R27" i="22"/>
  <c r="S74" i="22"/>
  <c r="R15" i="22"/>
  <c r="S90" i="22"/>
  <c r="R31" i="22"/>
  <c r="S78" i="22"/>
  <c r="R19" i="22"/>
  <c r="T84" i="22"/>
  <c r="S25" i="22"/>
  <c r="S76" i="22"/>
  <c r="R17" i="22"/>
  <c r="S94" i="22"/>
  <c r="R35" i="22"/>
  <c r="R32" i="22"/>
  <c r="S91" i="22"/>
  <c r="S92" i="22"/>
  <c r="R33" i="22"/>
  <c r="S89" i="22"/>
  <c r="R30" i="22"/>
  <c r="R21" i="22"/>
  <c r="S80" i="22"/>
  <c r="S77" i="22"/>
  <c r="R18" i="22"/>
  <c r="S81" i="22"/>
  <c r="R22" i="22"/>
  <c r="V81" i="23"/>
  <c r="V22" i="23" s="1"/>
  <c r="U22" i="23"/>
  <c r="D67" i="23"/>
  <c r="D31" i="23"/>
  <c r="C68" i="23"/>
  <c r="C32" i="23"/>
  <c r="E31" i="23"/>
  <c r="E67" i="23"/>
  <c r="U17" i="23"/>
  <c r="V76" i="23"/>
  <c r="V17" i="23" s="1"/>
  <c r="T91" i="23"/>
  <c r="S32" i="23"/>
  <c r="J70" i="23"/>
  <c r="J35" i="23" s="1"/>
  <c r="J34" i="23"/>
  <c r="V87" i="23"/>
  <c r="V28" i="23" s="1"/>
  <c r="U28" i="23"/>
  <c r="B67" i="23"/>
  <c r="B31" i="23"/>
  <c r="T82" i="23"/>
  <c r="S23" i="23"/>
  <c r="U29" i="23"/>
  <c r="V88" i="23"/>
  <c r="V29" i="23" s="1"/>
  <c r="U33" i="23"/>
  <c r="V92" i="23"/>
  <c r="V33" i="23" s="1"/>
  <c r="H68" i="23"/>
  <c r="H32" i="23"/>
  <c r="I69" i="23"/>
  <c r="I33" i="23"/>
  <c r="F68" i="23"/>
  <c r="F32" i="23"/>
  <c r="K70" i="23"/>
  <c r="K35" i="23" s="1"/>
  <c r="K34" i="23"/>
  <c r="G68" i="23"/>
  <c r="G32" i="23"/>
  <c r="U89" i="23"/>
  <c r="T30" i="23"/>
  <c r="U86" i="23"/>
  <c r="T27" i="23"/>
  <c r="V93" i="23"/>
  <c r="V34" i="23" s="1"/>
  <c r="U34" i="23"/>
  <c r="T74" i="24" l="1"/>
  <c r="S15" i="24"/>
  <c r="T94" i="24"/>
  <c r="S35" i="24"/>
  <c r="S32" i="24"/>
  <c r="T91" i="24"/>
  <c r="T75" i="24"/>
  <c r="S16" i="24"/>
  <c r="T87" i="24"/>
  <c r="S28" i="24"/>
  <c r="T86" i="24"/>
  <c r="S27" i="24"/>
  <c r="T22" i="24"/>
  <c r="U81" i="24"/>
  <c r="S18" i="24"/>
  <c r="T77" i="24"/>
  <c r="T76" i="24"/>
  <c r="S17" i="24"/>
  <c r="U84" i="24"/>
  <c r="T25" i="24"/>
  <c r="S24" i="24"/>
  <c r="T83" i="24"/>
  <c r="T87" i="22"/>
  <c r="S28" i="22"/>
  <c r="T77" i="22"/>
  <c r="S18" i="22"/>
  <c r="S32" i="22"/>
  <c r="T91" i="22"/>
  <c r="T94" i="22"/>
  <c r="S35" i="22"/>
  <c r="T76" i="22"/>
  <c r="S17" i="22"/>
  <c r="U84" i="22"/>
  <c r="T25" i="22"/>
  <c r="T90" i="22"/>
  <c r="S31" i="22"/>
  <c r="S20" i="22"/>
  <c r="T79" i="22"/>
  <c r="T75" i="22"/>
  <c r="S16" i="22"/>
  <c r="S23" i="22"/>
  <c r="T82" i="22"/>
  <c r="T78" i="22"/>
  <c r="S19" i="22"/>
  <c r="T74" i="22"/>
  <c r="S15" i="22"/>
  <c r="T88" i="22"/>
  <c r="S29" i="22"/>
  <c r="T93" i="22"/>
  <c r="S34" i="22"/>
  <c r="S22" i="22"/>
  <c r="T81" i="22"/>
  <c r="T83" i="22"/>
  <c r="S24" i="22"/>
  <c r="S21" i="22"/>
  <c r="T80" i="22"/>
  <c r="S30" i="22"/>
  <c r="T89" i="22"/>
  <c r="T92" i="22"/>
  <c r="S33" i="22"/>
  <c r="T86" i="22"/>
  <c r="S27" i="22"/>
  <c r="T85" i="22"/>
  <c r="S26" i="22"/>
  <c r="H69" i="23"/>
  <c r="H33" i="23"/>
  <c r="F69" i="23"/>
  <c r="F33" i="23"/>
  <c r="I70" i="23"/>
  <c r="I35" i="23" s="1"/>
  <c r="I34" i="23"/>
  <c r="U82" i="23"/>
  <c r="T23" i="23"/>
  <c r="D68" i="23"/>
  <c r="D32" i="23"/>
  <c r="V86" i="23"/>
  <c r="V27" i="23" s="1"/>
  <c r="U27" i="23"/>
  <c r="U91" i="23"/>
  <c r="T32" i="23"/>
  <c r="E68" i="23"/>
  <c r="E32" i="23"/>
  <c r="C69" i="23"/>
  <c r="C33" i="23"/>
  <c r="V89" i="23"/>
  <c r="V30" i="23" s="1"/>
  <c r="U30" i="23"/>
  <c r="G69" i="23"/>
  <c r="G33" i="23"/>
  <c r="B68" i="23"/>
  <c r="B32" i="23"/>
  <c r="U75" i="24" l="1"/>
  <c r="T16" i="24"/>
  <c r="T18" i="24"/>
  <c r="U77" i="24"/>
  <c r="U83" i="24"/>
  <c r="T24" i="24"/>
  <c r="T27" i="24"/>
  <c r="U86" i="24"/>
  <c r="U94" i="24"/>
  <c r="T35" i="24"/>
  <c r="T32" i="24"/>
  <c r="U91" i="24"/>
  <c r="V81" i="24"/>
  <c r="V22" i="24" s="1"/>
  <c r="U22" i="24"/>
  <c r="V84" i="24"/>
  <c r="V25" i="24" s="1"/>
  <c r="U25" i="24"/>
  <c r="T17" i="24"/>
  <c r="U76" i="24"/>
  <c r="U87" i="24"/>
  <c r="T28" i="24"/>
  <c r="T15" i="24"/>
  <c r="U74" i="24"/>
  <c r="U81" i="22"/>
  <c r="T22" i="22"/>
  <c r="U79" i="22"/>
  <c r="T20" i="22"/>
  <c r="U94" i="22"/>
  <c r="T35" i="22"/>
  <c r="V84" i="22"/>
  <c r="V25" i="22" s="1"/>
  <c r="U25" i="22"/>
  <c r="T26" i="22"/>
  <c r="U85" i="22"/>
  <c r="U91" i="22"/>
  <c r="T32" i="22"/>
  <c r="U86" i="22"/>
  <c r="T27" i="22"/>
  <c r="U92" i="22"/>
  <c r="T33" i="22"/>
  <c r="U78" i="22"/>
  <c r="T19" i="22"/>
  <c r="T34" i="22"/>
  <c r="U93" i="22"/>
  <c r="U76" i="22"/>
  <c r="T17" i="22"/>
  <c r="U82" i="22"/>
  <c r="T23" i="22"/>
  <c r="U88" i="22"/>
  <c r="T29" i="22"/>
  <c r="T15" i="22"/>
  <c r="U74" i="22"/>
  <c r="U77" i="22"/>
  <c r="T18" i="22"/>
  <c r="U90" i="22"/>
  <c r="T31" i="22"/>
  <c r="T21" i="22"/>
  <c r="U80" i="22"/>
  <c r="U83" i="22"/>
  <c r="T24" i="22"/>
  <c r="U89" i="22"/>
  <c r="T30" i="22"/>
  <c r="T16" i="22"/>
  <c r="U75" i="22"/>
  <c r="U87" i="22"/>
  <c r="T28" i="22"/>
  <c r="E69" i="23"/>
  <c r="E33" i="23"/>
  <c r="V82" i="23"/>
  <c r="V23" i="23" s="1"/>
  <c r="U23" i="23"/>
  <c r="V91" i="23"/>
  <c r="V32" i="23" s="1"/>
  <c r="U32" i="23"/>
  <c r="G70" i="23"/>
  <c r="G35" i="23" s="1"/>
  <c r="G34" i="23"/>
  <c r="D69" i="23"/>
  <c r="D33" i="23"/>
  <c r="B33" i="23"/>
  <c r="B69" i="23"/>
  <c r="F70" i="23"/>
  <c r="F35" i="23" s="1"/>
  <c r="F34" i="23"/>
  <c r="C70" i="23"/>
  <c r="C35" i="23" s="1"/>
  <c r="C34" i="23"/>
  <c r="H70" i="23"/>
  <c r="H35" i="23" s="1"/>
  <c r="H34" i="23"/>
  <c r="V91" i="24" l="1"/>
  <c r="V32" i="24" s="1"/>
  <c r="U32" i="24"/>
  <c r="U18" i="24"/>
  <c r="V77" i="24"/>
  <c r="V18" i="24" s="1"/>
  <c r="V86" i="24"/>
  <c r="V27" i="24" s="1"/>
  <c r="U27" i="24"/>
  <c r="U15" i="24"/>
  <c r="V74" i="24"/>
  <c r="V15" i="24" s="1"/>
  <c r="U24" i="24"/>
  <c r="V83" i="24"/>
  <c r="V24" i="24" s="1"/>
  <c r="U28" i="24"/>
  <c r="V87" i="24"/>
  <c r="V28" i="24" s="1"/>
  <c r="V76" i="24"/>
  <c r="V17" i="24" s="1"/>
  <c r="U17" i="24"/>
  <c r="U35" i="24"/>
  <c r="V94" i="24"/>
  <c r="V35" i="24" s="1"/>
  <c r="U16" i="24"/>
  <c r="V75" i="24"/>
  <c r="V16" i="24" s="1"/>
  <c r="V90" i="22"/>
  <c r="V31" i="22" s="1"/>
  <c r="U31" i="22"/>
  <c r="U18" i="22"/>
  <c r="V77" i="22"/>
  <c r="V18" i="22" s="1"/>
  <c r="V75" i="22"/>
  <c r="V16" i="22" s="1"/>
  <c r="U16" i="22"/>
  <c r="V88" i="22"/>
  <c r="V29" i="22" s="1"/>
  <c r="U29" i="22"/>
  <c r="V92" i="22"/>
  <c r="V33" i="22" s="1"/>
  <c r="U33" i="22"/>
  <c r="V74" i="22"/>
  <c r="V15" i="22" s="1"/>
  <c r="U15" i="22"/>
  <c r="V76" i="22"/>
  <c r="V17" i="22" s="1"/>
  <c r="U17" i="22"/>
  <c r="U35" i="22"/>
  <c r="V94" i="22"/>
  <c r="V35" i="22" s="1"/>
  <c r="V91" i="22"/>
  <c r="V32" i="22" s="1"/>
  <c r="U32" i="22"/>
  <c r="V82" i="22"/>
  <c r="V23" i="22" s="1"/>
  <c r="U23" i="22"/>
  <c r="V79" i="22"/>
  <c r="V20" i="22" s="1"/>
  <c r="U20" i="22"/>
  <c r="U27" i="22"/>
  <c r="V86" i="22"/>
  <c r="V27" i="22" s="1"/>
  <c r="U26" i="22"/>
  <c r="V85" i="22"/>
  <c r="V26" i="22" s="1"/>
  <c r="V80" i="22"/>
  <c r="V21" i="22" s="1"/>
  <c r="U21" i="22"/>
  <c r="V87" i="22"/>
  <c r="V28" i="22" s="1"/>
  <c r="U28" i="22"/>
  <c r="U30" i="22"/>
  <c r="V89" i="22"/>
  <c r="V30" i="22" s="1"/>
  <c r="V93" i="22"/>
  <c r="V34" i="22" s="1"/>
  <c r="U34" i="22"/>
  <c r="V83" i="22"/>
  <c r="V24" i="22" s="1"/>
  <c r="U24" i="22"/>
  <c r="V78" i="22"/>
  <c r="V19" i="22" s="1"/>
  <c r="U19" i="22"/>
  <c r="V81" i="22"/>
  <c r="V22" i="22" s="1"/>
  <c r="U22" i="22"/>
  <c r="B34" i="23"/>
  <c r="B70" i="23"/>
  <c r="B35" i="23" s="1"/>
  <c r="D70" i="23"/>
  <c r="D35" i="23" s="1"/>
  <c r="D34" i="23"/>
  <c r="E70" i="23"/>
  <c r="E35" i="23" s="1"/>
  <c r="E34" i="23"/>
</calcChain>
</file>

<file path=xl/sharedStrings.xml><?xml version="1.0" encoding="utf-8"?>
<sst xmlns="http://schemas.openxmlformats.org/spreadsheetml/2006/main" count="854" uniqueCount="353">
  <si>
    <t>mt</t>
  </si>
  <si>
    <t>pz</t>
  </si>
  <si>
    <t>Larghezza</t>
  </si>
  <si>
    <t>Altezza</t>
  </si>
  <si>
    <t>Margine</t>
  </si>
  <si>
    <t>Articolo</t>
  </si>
  <si>
    <t>Sconto %</t>
  </si>
  <si>
    <t>Descrizione</t>
  </si>
  <si>
    <t>Euro</t>
  </si>
  <si>
    <t>U.M.</t>
  </si>
  <si>
    <t>Importo €</t>
  </si>
  <si>
    <t>Prezzi Scontati</t>
  </si>
  <si>
    <t>Numero</t>
  </si>
  <si>
    <t>In azzurro: il costo a metro quadro della tenda</t>
  </si>
  <si>
    <t>In verde: inserire il prezzo di vendita e calcolare il margine</t>
  </si>
  <si>
    <t>Totale</t>
  </si>
  <si>
    <t>pc</t>
  </si>
  <si>
    <t>Costo al mq</t>
  </si>
  <si>
    <t>Prezzo al pezzo</t>
  </si>
  <si>
    <t>Prezzo Vendita €/mq</t>
  </si>
  <si>
    <t>Minimo</t>
  </si>
  <si>
    <t>In grigio: il prezzo a pezzo in caso la tenda sia inferiore al minimo di fatturazione</t>
  </si>
  <si>
    <t>In giallo: i quattro parametri da inserire: Min fatturazione, Sconto, Larghezza (mt), Altezza (mt).</t>
  </si>
  <si>
    <t>In rosso: scegliere le varianti dal menu a tendina: es tessuto o motore</t>
  </si>
  <si>
    <t>Mq Totali (Lxh)</t>
  </si>
  <si>
    <t xml:space="preserve">Costo Tenda a Rullo </t>
  </si>
  <si>
    <t>cp</t>
  </si>
  <si>
    <t>Scarto</t>
  </si>
  <si>
    <t>CASSONETTO</t>
  </si>
  <si>
    <t>TUBO</t>
  </si>
  <si>
    <t>TERMINALE</t>
  </si>
  <si>
    <t>Stopper</t>
  </si>
  <si>
    <t>GUIDE ZIP</t>
  </si>
  <si>
    <t>Cavo Inox</t>
  </si>
  <si>
    <t>CP</t>
  </si>
  <si>
    <t>RTU55</t>
  </si>
  <si>
    <t>NO.</t>
  </si>
  <si>
    <t>RE1001-W</t>
  </si>
  <si>
    <t>M</t>
  </si>
  <si>
    <t>RE1001-LB</t>
  </si>
  <si>
    <t>RE1001-BR</t>
  </si>
  <si>
    <t>RE1001-BK</t>
  </si>
  <si>
    <t>RE1001-S</t>
  </si>
  <si>
    <t>P100 Cassonetto Argento</t>
  </si>
  <si>
    <t>RE1002-W</t>
  </si>
  <si>
    <t>RE1002-LB</t>
  </si>
  <si>
    <t>RE1002-BR</t>
  </si>
  <si>
    <t>RE1002-BK</t>
  </si>
  <si>
    <t>RE1002-S</t>
  </si>
  <si>
    <t>P100 Cover Argento</t>
  </si>
  <si>
    <t>RE1003-W</t>
  </si>
  <si>
    <t>RE1003-LB</t>
  </si>
  <si>
    <t>RE1003-BR</t>
  </si>
  <si>
    <t>RE1003-BK</t>
  </si>
  <si>
    <t>RE1003-S</t>
  </si>
  <si>
    <t>P100 Cover Inferiore Argento</t>
  </si>
  <si>
    <t>RE1005-W</t>
  </si>
  <si>
    <t>PC</t>
  </si>
  <si>
    <t>RE1005-LB</t>
  </si>
  <si>
    <t>RE1005-BR</t>
  </si>
  <si>
    <t>RE1005-BK</t>
  </si>
  <si>
    <t>RE1005-S</t>
  </si>
  <si>
    <t>P100 Testate Argento</t>
  </si>
  <si>
    <t>P100 Supporto Base a Soffitto Bianco 9016</t>
  </si>
  <si>
    <t>P100 Supporto Base a Soffitto Avorio 1013</t>
  </si>
  <si>
    <t>P100 Supporto Base a Soffitto Marrone 8017</t>
  </si>
  <si>
    <t>P100 Supporto Base a Soffitto Nero 9005</t>
  </si>
  <si>
    <t>P100 Supporto Base a Soffitto Argento</t>
  </si>
  <si>
    <t>Supporto Base P100 a Soffitto e Parete Argento</t>
  </si>
  <si>
    <t>/</t>
  </si>
  <si>
    <t>2. 35 Motor System</t>
  </si>
  <si>
    <t>RE1051</t>
  </si>
  <si>
    <t>Calotta con perno</t>
  </si>
  <si>
    <t>RE1050</t>
  </si>
  <si>
    <t>Staffa per calotta</t>
  </si>
  <si>
    <t>RE1052</t>
  </si>
  <si>
    <t>Adattatore motore 35 mm</t>
  </si>
  <si>
    <t>RE1053</t>
  </si>
  <si>
    <t>Corona motore 35 mm</t>
  </si>
  <si>
    <t>RE1054</t>
  </si>
  <si>
    <t>Supporto Motore</t>
  </si>
  <si>
    <t>3. Chain System</t>
  </si>
  <si>
    <t>RE1060</t>
  </si>
  <si>
    <t>Gruppo Comando</t>
  </si>
  <si>
    <t>RE1065</t>
  </si>
  <si>
    <t>RE1068-W</t>
  </si>
  <si>
    <t>Guida catena bianco</t>
  </si>
  <si>
    <t>RE1068-LB</t>
  </si>
  <si>
    <t>Guida catena avorio</t>
  </si>
  <si>
    <t>RE1068-BR</t>
  </si>
  <si>
    <t>Guida catena marrone</t>
  </si>
  <si>
    <t>RE1068-BK</t>
  </si>
  <si>
    <t>Guida catena nero</t>
  </si>
  <si>
    <t>RE1068-G</t>
  </si>
  <si>
    <t>Guida catena grigio</t>
  </si>
  <si>
    <t>4. Hank Crank System</t>
  </si>
  <si>
    <t>RE1072</t>
  </si>
  <si>
    <t>Calotta lato argano</t>
  </si>
  <si>
    <t>RE1073</t>
  </si>
  <si>
    <t>RE1075</t>
  </si>
  <si>
    <t>5. Zip System</t>
  </si>
  <si>
    <t>RE1020-W</t>
  </si>
  <si>
    <t>P100 Guida Zip Bianca 9016</t>
  </si>
  <si>
    <t>RE1020-LB</t>
  </si>
  <si>
    <t>P100 Guida Zip Avorio 1013</t>
  </si>
  <si>
    <t>RE1020-BR</t>
  </si>
  <si>
    <t>P100 Guida Zip Marrone 8017</t>
  </si>
  <si>
    <t>RE1020-BK</t>
  </si>
  <si>
    <t>P100 Guida Zip Nera 9005</t>
  </si>
  <si>
    <t>RE1020-S</t>
  </si>
  <si>
    <t>P100 Guida Zip Argento</t>
  </si>
  <si>
    <t>RE1021-W</t>
  </si>
  <si>
    <t>P100 Cover Guida Zip Bianca 9016</t>
  </si>
  <si>
    <t>RE1021-LB</t>
  </si>
  <si>
    <t>P100 Cover Guida Zip Avorio 1013</t>
  </si>
  <si>
    <t>RE1021-BR</t>
  </si>
  <si>
    <t>P100 Cover Guida Zip Marrone 8017</t>
  </si>
  <si>
    <t>RE1021-BK</t>
  </si>
  <si>
    <t>P100 Cover Guida Zip Nera 9005</t>
  </si>
  <si>
    <t>RE1021-S</t>
  </si>
  <si>
    <t>P100 Cover Guida Zip Argento</t>
  </si>
  <si>
    <t>RE1023-W</t>
  </si>
  <si>
    <t>P100 Cover Guida Zip Incasso Bianca 9016</t>
  </si>
  <si>
    <t>RE1023-LB</t>
  </si>
  <si>
    <t>P100 Cover Guida Zip Incasso Avorio 1013</t>
  </si>
  <si>
    <t>RE1023-BR</t>
  </si>
  <si>
    <t>P100 Cover Guida Zip Incasso Marrone 8017</t>
  </si>
  <si>
    <t>RE1023-BK</t>
  </si>
  <si>
    <t>P100 Cover Guida Zip Incasso Nera 9005</t>
  </si>
  <si>
    <t>RE1023-S</t>
  </si>
  <si>
    <t>P100 Cover Guida Zip Incasso Argento</t>
  </si>
  <si>
    <t>RE1025</t>
  </si>
  <si>
    <t>RE1022</t>
  </si>
  <si>
    <t>RE1023</t>
  </si>
  <si>
    <t>RE1026-W</t>
  </si>
  <si>
    <t>Tappi Guida Zip Bianchi</t>
  </si>
  <si>
    <t>RE1026-G</t>
  </si>
  <si>
    <t>Tappi Guida Zip Grigi</t>
  </si>
  <si>
    <t>RE1026-BK</t>
  </si>
  <si>
    <t>Tappi Guida Zip Neri</t>
  </si>
  <si>
    <t>RE1027-W</t>
  </si>
  <si>
    <t>Cover foro guida bianco</t>
  </si>
  <si>
    <t>RE1027-BK</t>
  </si>
  <si>
    <t>Cover foro guida nero</t>
  </si>
  <si>
    <t>RE1027-G</t>
  </si>
  <si>
    <t>Cover foro guida grigia</t>
  </si>
  <si>
    <t>6. Wire Cable System</t>
  </si>
  <si>
    <t>Staffe laterali bianche</t>
  </si>
  <si>
    <t>Staffe laterali grigie</t>
  </si>
  <si>
    <t>Staffe laterali nere</t>
  </si>
  <si>
    <t>Staffe a pavimento e morsetto</t>
  </si>
  <si>
    <t>total</t>
  </si>
  <si>
    <t>7. Zip System Bottom Rail Accessories</t>
  </si>
  <si>
    <t>RE1030-W</t>
  </si>
  <si>
    <t>P100 Terminale Bianco 9016</t>
  </si>
  <si>
    <t>RE1030-LB</t>
  </si>
  <si>
    <t>P100 Terminale Avorio 1013</t>
  </si>
  <si>
    <t>RE1030-BR</t>
  </si>
  <si>
    <t>P100 Terminale Marrone 8017</t>
  </si>
  <si>
    <t>RE1030-BK</t>
  </si>
  <si>
    <t>P100 Terminale Nera 9005</t>
  </si>
  <si>
    <t>RE1030-S</t>
  </si>
  <si>
    <t>P100 Terminale Argento</t>
  </si>
  <si>
    <t>P100 Scivoli Zip Bianchi 9016</t>
  </si>
  <si>
    <t>P100 Scivoli Zip Avorio 1013</t>
  </si>
  <si>
    <t>P100 Scivoli Zip Marroni 8017</t>
  </si>
  <si>
    <t>P100 Scivoli Zip Neri 9005</t>
  </si>
  <si>
    <t>P100 Scivoli Zip Grigi 7001</t>
  </si>
  <si>
    <t>RE1039</t>
  </si>
  <si>
    <t>RE1038-BK</t>
  </si>
  <si>
    <t>Profilo Antigoccia Nero</t>
  </si>
  <si>
    <t>RE1031</t>
  </si>
  <si>
    <t>RE1032</t>
  </si>
  <si>
    <t>8. Wire Cable System Bottom Rail Accessories</t>
  </si>
  <si>
    <t>RE1037-W</t>
  </si>
  <si>
    <t>P100 Scivoli per cavo inox Bianchi</t>
  </si>
  <si>
    <t>P100 Scivoli per cavo inox Grigi</t>
  </si>
  <si>
    <t>RE1037-BK</t>
  </si>
  <si>
    <t>P100 Scivoli per cavo inox Neri</t>
  </si>
  <si>
    <t>Bianco</t>
  </si>
  <si>
    <t>Avorio</t>
  </si>
  <si>
    <t>Marrone</t>
  </si>
  <si>
    <t>Nero</t>
  </si>
  <si>
    <t>Argento</t>
  </si>
  <si>
    <t>Ral a Scelta</t>
  </si>
  <si>
    <t>RE1005-MF</t>
  </si>
  <si>
    <t>P100 Testate Ral a scelta</t>
  </si>
  <si>
    <t>RE1003-MF</t>
  </si>
  <si>
    <t>P100 Cover Inferiore Ral a scelta</t>
  </si>
  <si>
    <t>RE1002-MF</t>
  </si>
  <si>
    <t>P100 Cover Ral a scelta</t>
  </si>
  <si>
    <t>RE1001-MF</t>
  </si>
  <si>
    <t>P100 Cassonetto Ral a scelta</t>
  </si>
  <si>
    <t>Tubo da 55 mm</t>
  </si>
  <si>
    <t>REC075-W</t>
  </si>
  <si>
    <t>REC125-W</t>
  </si>
  <si>
    <t>REC175-W</t>
  </si>
  <si>
    <t>REC075-BK</t>
  </si>
  <si>
    <t>REC125-BK</t>
  </si>
  <si>
    <t>REC175-BK</t>
  </si>
  <si>
    <t>RE1036-W</t>
  </si>
  <si>
    <t>RE1036-LB</t>
  </si>
  <si>
    <t>RE1036-BR</t>
  </si>
  <si>
    <t>RE1036-BK</t>
  </si>
  <si>
    <t>RE1036-G</t>
  </si>
  <si>
    <t>GUIDE INOX</t>
  </si>
  <si>
    <t>P100 Cassonetto Bianco 9016</t>
  </si>
  <si>
    <t>P100 Cassonetto Avorio 1013</t>
  </si>
  <si>
    <t>P100 Cassonetto Marrone 8017</t>
  </si>
  <si>
    <t>P100 Cassonetto Nero 9005</t>
  </si>
  <si>
    <t>P100 Cover Bianca 9016</t>
  </si>
  <si>
    <t>P100 Cover Avorio 1013</t>
  </si>
  <si>
    <t>P100 Cover Marrone 8017</t>
  </si>
  <si>
    <t>P100 Cover Nero 9005</t>
  </si>
  <si>
    <t>P100 Cover Inferiore Bianca 9016</t>
  </si>
  <si>
    <t>P100 Cover Inferiore Avorio 1013</t>
  </si>
  <si>
    <t>P100 Cover Inferiore Marrone 8017</t>
  </si>
  <si>
    <t>P100 Cover Inferiore Nero 9005</t>
  </si>
  <si>
    <t>P100 Testate Bianche 9016</t>
  </si>
  <si>
    <t>P100 Testate Avorio 1013</t>
  </si>
  <si>
    <t>P100 Testate Marroni 8017</t>
  </si>
  <si>
    <t>P100 Testate Nere 9005</t>
  </si>
  <si>
    <t>Supporto Base P100 a Soffitto e Parete Bianco 9016</t>
  </si>
  <si>
    <t>Supporto Base P100 a Soffitto e Parete Nero 9005</t>
  </si>
  <si>
    <t>RE1037-G</t>
  </si>
  <si>
    <t>RE1020-MF</t>
  </si>
  <si>
    <t>P100 Guida Zip Ral a scelta</t>
  </si>
  <si>
    <t>RE1021-MF</t>
  </si>
  <si>
    <t>P100 Cover Guida Zip Ral a scelta</t>
  </si>
  <si>
    <t>RE1023-MF</t>
  </si>
  <si>
    <t>P100 Cover Guida Zip Incasso Ral a scelta</t>
  </si>
  <si>
    <t>RE1030-MF</t>
  </si>
  <si>
    <t>P100 Terminale Ral a scelta</t>
  </si>
  <si>
    <t>RE1012-W</t>
  </si>
  <si>
    <t>RE1012-BK</t>
  </si>
  <si>
    <t>RE1012-S</t>
  </si>
  <si>
    <t>RE1011-W</t>
  </si>
  <si>
    <t>RE1011-LB</t>
  </si>
  <si>
    <t>RE1011-BR</t>
  </si>
  <si>
    <t>RE1011-BK</t>
  </si>
  <si>
    <t>RE1011-S</t>
  </si>
  <si>
    <t>RE1046</t>
  </si>
  <si>
    <t>RE1042-W</t>
  </si>
  <si>
    <t>RE1042-S</t>
  </si>
  <si>
    <t>RE1042-BK</t>
  </si>
  <si>
    <t>RE1047</t>
  </si>
  <si>
    <t>RE1040</t>
  </si>
  <si>
    <t>RE1041</t>
  </si>
  <si>
    <t>RE1045</t>
  </si>
  <si>
    <t>Telecomando a 1 canale</t>
  </si>
  <si>
    <t>Telecomando a 5 canali</t>
  </si>
  <si>
    <t>Telecomando a 15 canali</t>
  </si>
  <si>
    <t>Senza Telecomando</t>
  </si>
  <si>
    <t xml:space="preserve">Inserto Zip </t>
  </si>
  <si>
    <t>RE1024</t>
  </si>
  <si>
    <t>Estruso per guide</t>
  </si>
  <si>
    <t>m</t>
  </si>
  <si>
    <t>Codici</t>
  </si>
  <si>
    <t>1. Sistema Base</t>
  </si>
  <si>
    <t>Immagine</t>
  </si>
  <si>
    <t>Qnt</t>
  </si>
  <si>
    <t>Misura</t>
  </si>
  <si>
    <t>Prezzo</t>
  </si>
  <si>
    <t>RE1011-MF</t>
  </si>
  <si>
    <t>P100 Supporto Base a Soffitto Ral a scelta</t>
  </si>
  <si>
    <t>RE1070-W</t>
  </si>
  <si>
    <t>Argano con snodo bianco 9016</t>
  </si>
  <si>
    <t>RE1070-BR</t>
  </si>
  <si>
    <t>Argano con snodo marrone 8017</t>
  </si>
  <si>
    <t>RE1070-BK</t>
  </si>
  <si>
    <t>Argano con snodo nero 9005</t>
  </si>
  <si>
    <t>RE1070-G</t>
  </si>
  <si>
    <t>Argano con snodo grigio 7035</t>
  </si>
  <si>
    <t>Senza perno autoportante</t>
  </si>
  <si>
    <t>Costo Tenda a Rullo P100 Catena Cavo Inox</t>
  </si>
  <si>
    <t>Costo Tenda a Rullo P100 a Motore Guida Zip</t>
  </si>
  <si>
    <t>Costo Tenda a Rullo P100 a Catena Guida Zip</t>
  </si>
  <si>
    <t>Tondino per tessuto</t>
  </si>
  <si>
    <t>imballo</t>
  </si>
  <si>
    <t>M3510M</t>
  </si>
  <si>
    <t>M3510SM</t>
  </si>
  <si>
    <t>M3510ME</t>
  </si>
  <si>
    <t>RE201</t>
  </si>
  <si>
    <t>RE205</t>
  </si>
  <si>
    <t>RE215</t>
  </si>
  <si>
    <t>Smart Switch</t>
  </si>
  <si>
    <t>RES100</t>
  </si>
  <si>
    <t>PZ</t>
  </si>
  <si>
    <t>Peso tondo da 5 mm, 2 mt</t>
  </si>
  <si>
    <t>Peso quadro da 7 mm, 2 mt</t>
  </si>
  <si>
    <t>Cassonetto, tubi e terminale</t>
  </si>
  <si>
    <t>Guide per altezza</t>
  </si>
  <si>
    <t>Costo Tenda a Rullo P100 Argano Cavo Inox</t>
  </si>
  <si>
    <t>Costo Tenda a Rullo P100 a Argano Guida Zip</t>
  </si>
  <si>
    <t>Anello 1,5 mt, ⌀6,5 x 12mm - h 0,75 mt bianco</t>
  </si>
  <si>
    <t>Anello 2,5 mt, ⌀6,5 x 12mm - h 1,25 mt bianco</t>
  </si>
  <si>
    <t>Anello 3,5 mt,  ⌀6,5 x 12mm - h 1,75 mt bianco</t>
  </si>
  <si>
    <t>Anello 1,5 mt, ⌀6,5 x 12mm - h 0,75 mt nero</t>
  </si>
  <si>
    <t>Anello 2,5 mt, ⌀6,5 x 12mm - h 1,25 mt nero</t>
  </si>
  <si>
    <t>Anello 3,5 mt,  ⌀6,5 x 12mm - h 1,75 mt nero</t>
  </si>
  <si>
    <t>MT</t>
  </si>
  <si>
    <t>Spazzolino 5 x 7 mm</t>
  </si>
  <si>
    <t>RESP5-7</t>
  </si>
  <si>
    <t>Set</t>
  </si>
  <si>
    <t>set</t>
  </si>
  <si>
    <t>Supporti per Installazione laterale con Viti M5*12</t>
  </si>
  <si>
    <t>Set Perni autoportanti con Viti M5*12</t>
  </si>
  <si>
    <t>Motore tub. 35 mm, Smart Wi-fi 10N/17rpm</t>
  </si>
  <si>
    <t>Motore tub. 35 mm, L. Mecc 10N/17rpm</t>
  </si>
  <si>
    <t>Motore tub. 35 mm, L. Mecc, Ricev 10N/17rpm</t>
  </si>
  <si>
    <t>Guida Zip in Nylon con 10 molle/mt</t>
  </si>
  <si>
    <t>Set 6 viti allum 3,5*16 testata/cassonetto</t>
  </si>
  <si>
    <t>Set 2 viti 4*8 cover inf/testata</t>
  </si>
  <si>
    <t>Set 2 viti 3,9*15 motore/supporto</t>
  </si>
  <si>
    <t>VV10</t>
  </si>
  <si>
    <t>VV11</t>
  </si>
  <si>
    <t>VV50</t>
  </si>
  <si>
    <t>VV60</t>
  </si>
  <si>
    <t>Vite 4*8 Guida cat/testata</t>
  </si>
  <si>
    <t>VV70</t>
  </si>
  <si>
    <t>VV20</t>
  </si>
  <si>
    <t>Set 6 viti 3,5*25 cover/guida</t>
  </si>
  <si>
    <t>VV22</t>
  </si>
  <si>
    <t>Set 4 viti 2,6*6 inserto/guida</t>
  </si>
  <si>
    <t>Set 4 viti 3*15 tappi/guida</t>
  </si>
  <si>
    <t>VV23</t>
  </si>
  <si>
    <t>VV40</t>
  </si>
  <si>
    <t>Set 6 viti M5*10 staffaL/testata</t>
  </si>
  <si>
    <t>VV30</t>
  </si>
  <si>
    <t>Set 8 viti 3*10 scivoli/terminale</t>
  </si>
  <si>
    <t>Set 4 viti 3*10 scivoli/terminale</t>
  </si>
  <si>
    <t>VV31</t>
  </si>
  <si>
    <t>RE1078-W</t>
  </si>
  <si>
    <t>Asta e manopola bianca 9016, 200 cm</t>
  </si>
  <si>
    <t>RE1078-BR</t>
  </si>
  <si>
    <t>Asta e manopola marrone 8017, 200 cm</t>
  </si>
  <si>
    <t>RE1078-BK</t>
  </si>
  <si>
    <t>Asta e manopola nera 9005, 200 cm</t>
  </si>
  <si>
    <t>RE1078-G</t>
  </si>
  <si>
    <t>Asta e manopola grigia 7035, 200 cm</t>
  </si>
  <si>
    <t>Calotta con stopper</t>
  </si>
  <si>
    <t>Piastra di installazione per argano</t>
  </si>
  <si>
    <t>Set 2 Viti e Dado M6*25 Vite argano/piastra</t>
  </si>
  <si>
    <t>Staffe a L per guida Inox</t>
  </si>
  <si>
    <t>Occhielli cavo</t>
  </si>
  <si>
    <t>Fermacavi</t>
  </si>
  <si>
    <t>P10050Z - Griglia Tenda a Rullo P100 Motore Guida Zip</t>
  </si>
  <si>
    <t>P10070Z Griglia Tenda a Rullo P100 Argano Guida Zip</t>
  </si>
  <si>
    <t>P10060Z Griglia Tenda a Rullo P100 Catena Guida Zip</t>
  </si>
  <si>
    <t>P10050W Griglia Tenda a Rullo P100 Motore Cavo Inox</t>
  </si>
  <si>
    <t>P10070W Griglia Tenda a Rullo P100 Argano Cavo Inox</t>
  </si>
  <si>
    <t>P10060 W Griglia Tenda a Rullo P100 Catena Cavo Inox</t>
  </si>
  <si>
    <t>*Se si modifica il colore nel configuratore, i prezzi si aggiornano in automatico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</si>
</sst>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&quot;US$&quot;#,##0.00;\-&quot;US$&quot;#,##0.00"/>
    <numFmt numFmtId="166" formatCode="0.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0.5"/>
      <color theme="1"/>
      <name val="Arial"/>
      <family val="2"/>
    </font>
    <font>
      <sz val="11"/>
      <color rgb="FF000000"/>
      <name val="Arial"/>
      <family val="2"/>
    </font>
    <font>
      <sz val="11"/>
      <color rgb="FF000000"/>
      <name val="Arial"/>
      <family val="2"/>
    </font>
    <font>
      <sz val="8"/>
      <name val="Calibri"/>
      <family val="2"/>
      <scheme val="minor"/>
    </font>
    <font>
      <sz val="11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88402966399123"/>
        <bgColor indexed="64"/>
      </patternFill>
    </fill>
    <fill>
      <patternFill patternType="solid">
        <fgColor theme="9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56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3" fillId="0" borderId="0" xfId="0" applyFont="1"/>
    <xf numFmtId="0" fontId="0" fillId="0" borderId="1" xfId="0" applyBorder="1" applyAlignment="1">
      <alignment horizontal="center"/>
    </xf>
    <xf numFmtId="0" fontId="0" fillId="2" borderId="1" xfId="0" applyFill="1" applyBorder="1"/>
    <xf numFmtId="9" fontId="2" fillId="0" borderId="1" xfId="1" applyFont="1" applyFill="1" applyBorder="1" applyAlignment="1">
      <alignment horizontal="center"/>
    </xf>
    <xf numFmtId="0" fontId="2" fillId="0" borderId="2" xfId="0" applyFont="1" applyBorder="1"/>
    <xf numFmtId="0" fontId="2" fillId="0" borderId="2" xfId="0" applyFon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0" fontId="0" fillId="5" borderId="1" xfId="0" applyFill="1" applyBorder="1"/>
    <xf numFmtId="0" fontId="4" fillId="6" borderId="1" xfId="0" applyFont="1" applyFill="1" applyBorder="1"/>
    <xf numFmtId="0" fontId="0" fillId="7" borderId="1" xfId="0" applyFill="1" applyBorder="1"/>
    <xf numFmtId="2" fontId="0" fillId="0" borderId="0" xfId="0" applyNumberFormat="1" applyAlignment="1">
      <alignment horizontal="center"/>
    </xf>
    <xf numFmtId="0" fontId="0" fillId="0" borderId="1" xfId="0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9" fontId="2" fillId="8" borderId="1" xfId="1" applyFont="1" applyFill="1" applyBorder="1" applyAlignment="1">
      <alignment horizontal="center"/>
    </xf>
    <xf numFmtId="0" fontId="4" fillId="8" borderId="1" xfId="0" applyFont="1" applyFill="1" applyBorder="1"/>
    <xf numFmtId="0" fontId="2" fillId="0" borderId="1" xfId="0" applyFont="1" applyBorder="1" applyAlignment="1">
      <alignment horizontal="center" vertical="center" wrapText="1"/>
    </xf>
    <xf numFmtId="2" fontId="2" fillId="8" borderId="1" xfId="0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2" fontId="2" fillId="2" borderId="1" xfId="0" applyNumberFormat="1" applyFont="1" applyFill="1" applyBorder="1" applyAlignment="1" applyProtection="1">
      <alignment horizontal="center" vertical="center"/>
      <protection locked="0"/>
    </xf>
    <xf numFmtId="2" fontId="2" fillId="4" borderId="1" xfId="0" applyNumberFormat="1" applyFont="1" applyFill="1" applyBorder="1" applyAlignment="1" applyProtection="1">
      <alignment horizontal="center" vertical="center"/>
      <protection locked="0"/>
    </xf>
    <xf numFmtId="0" fontId="0" fillId="6" borderId="3" xfId="0" applyFill="1" applyBorder="1" applyProtection="1">
      <protection locked="0"/>
    </xf>
    <xf numFmtId="0" fontId="0" fillId="9" borderId="0" xfId="0" applyFill="1"/>
    <xf numFmtId="0" fontId="5" fillId="9" borderId="0" xfId="0" applyFont="1" applyFill="1" applyAlignment="1">
      <alignment horizontal="center"/>
    </xf>
    <xf numFmtId="0" fontId="0" fillId="9" borderId="0" xfId="0" applyFill="1" applyAlignment="1">
      <alignment vertical="center"/>
    </xf>
    <xf numFmtId="0" fontId="2" fillId="9" borderId="0" xfId="0" applyFont="1" applyFill="1" applyAlignment="1">
      <alignment horizontal="center"/>
    </xf>
    <xf numFmtId="2" fontId="0" fillId="0" borderId="0" xfId="0" applyNumberFormat="1"/>
    <xf numFmtId="0" fontId="2" fillId="9" borderId="0" xfId="0" applyFont="1" applyFill="1"/>
    <xf numFmtId="0" fontId="2" fillId="9" borderId="0" xfId="0" applyFont="1" applyFill="1" applyAlignment="1">
      <alignment horizontal="center" vertical="center"/>
    </xf>
    <xf numFmtId="2" fontId="2" fillId="3" borderId="5" xfId="0" applyNumberFormat="1" applyFont="1" applyFill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 vertical="center"/>
    </xf>
    <xf numFmtId="0" fontId="0" fillId="5" borderId="1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9" fontId="0" fillId="0" borderId="0" xfId="1" applyFont="1" applyAlignment="1">
      <alignment horizontal="center"/>
    </xf>
    <xf numFmtId="165" fontId="6" fillId="0" borderId="1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10" borderId="0" xfId="0" applyFont="1" applyFill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9" borderId="3" xfId="0" applyFont="1" applyFill="1" applyBorder="1" applyAlignment="1">
      <alignment horizontal="center" vertical="center"/>
    </xf>
    <xf numFmtId="0" fontId="7" fillId="9" borderId="3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0" fontId="7" fillId="9" borderId="6" xfId="0" applyFont="1" applyFill="1" applyBorder="1" applyAlignment="1">
      <alignment horizontal="center" vertical="center"/>
    </xf>
    <xf numFmtId="49" fontId="7" fillId="9" borderId="8" xfId="0" applyNumberFormat="1" applyFont="1" applyFill="1" applyBorder="1" applyAlignment="1">
      <alignment vertical="center"/>
    </xf>
    <xf numFmtId="49" fontId="7" fillId="9" borderId="8" xfId="0" applyNumberFormat="1" applyFont="1" applyFill="1" applyBorder="1" applyAlignment="1">
      <alignment vertical="center" wrapText="1"/>
    </xf>
    <xf numFmtId="0" fontId="7" fillId="9" borderId="9" xfId="0" applyFont="1" applyFill="1" applyBorder="1" applyAlignment="1">
      <alignment vertical="center"/>
    </xf>
    <xf numFmtId="0" fontId="7" fillId="9" borderId="8" xfId="0" applyFont="1" applyFill="1" applyBorder="1" applyAlignment="1">
      <alignment vertical="center"/>
    </xf>
    <xf numFmtId="0" fontId="7" fillId="9" borderId="9" xfId="0" applyFont="1" applyFill="1" applyBorder="1" applyAlignment="1">
      <alignment horizontal="center" vertical="center"/>
    </xf>
    <xf numFmtId="0" fontId="7" fillId="9" borderId="8" xfId="0" applyFont="1" applyFill="1" applyBorder="1" applyAlignment="1">
      <alignment horizontal="center" vertical="center"/>
    </xf>
    <xf numFmtId="2" fontId="7" fillId="0" borderId="9" xfId="0" applyNumberFormat="1" applyFont="1" applyBorder="1" applyAlignment="1">
      <alignment horizontal="center" vertical="center"/>
    </xf>
    <xf numFmtId="0" fontId="7" fillId="9" borderId="5" xfId="0" applyFont="1" applyFill="1" applyBorder="1" applyAlignment="1">
      <alignment horizontal="center" vertical="center"/>
    </xf>
    <xf numFmtId="0" fontId="7" fillId="9" borderId="5" xfId="0" applyFont="1" applyFill="1" applyBorder="1" applyAlignment="1">
      <alignment horizontal="center" vertical="center" wrapText="1"/>
    </xf>
    <xf numFmtId="0" fontId="7" fillId="9" borderId="5" xfId="0" applyFont="1" applyFill="1" applyBorder="1" applyAlignment="1">
      <alignment vertical="center"/>
    </xf>
    <xf numFmtId="2" fontId="7" fillId="0" borderId="5" xfId="0" applyNumberFormat="1" applyFont="1" applyBorder="1" applyAlignment="1">
      <alignment horizontal="center" vertical="center"/>
    </xf>
    <xf numFmtId="0" fontId="0" fillId="9" borderId="1" xfId="0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9" fillId="10" borderId="0" xfId="0" applyFont="1" applyFill="1" applyAlignment="1">
      <alignment vertical="center"/>
    </xf>
    <xf numFmtId="2" fontId="9" fillId="10" borderId="0" xfId="0" applyNumberFormat="1" applyFont="1" applyFill="1" applyAlignment="1">
      <alignment vertical="center"/>
    </xf>
    <xf numFmtId="9" fontId="7" fillId="0" borderId="0" xfId="1" applyFont="1" applyAlignment="1">
      <alignment vertical="center"/>
    </xf>
    <xf numFmtId="49" fontId="7" fillId="9" borderId="1" xfId="0" applyNumberFormat="1" applyFont="1" applyFill="1" applyBorder="1" applyAlignment="1">
      <alignment horizontal="center" vertical="center"/>
    </xf>
    <xf numFmtId="49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vertical="center"/>
    </xf>
    <xf numFmtId="2" fontId="7" fillId="9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49" fontId="7" fillId="9" borderId="1" xfId="0" quotePrefix="1" applyNumberFormat="1" applyFont="1" applyFill="1" applyBorder="1" applyAlignment="1">
      <alignment horizontal="center" vertical="center"/>
    </xf>
    <xf numFmtId="49" fontId="7" fillId="9" borderId="1" xfId="0" quotePrefix="1" applyNumberFormat="1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49" fontId="7" fillId="9" borderId="9" xfId="0" applyNumberFormat="1" applyFont="1" applyFill="1" applyBorder="1" applyAlignment="1">
      <alignment horizontal="center" vertical="center"/>
    </xf>
    <xf numFmtId="49" fontId="7" fillId="9" borderId="9" xfId="0" applyNumberFormat="1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2" fontId="7" fillId="0" borderId="13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9" borderId="1" xfId="0" quotePrefix="1" applyFont="1" applyFill="1" applyBorder="1" applyAlignment="1">
      <alignment horizontal="center" vertical="center"/>
    </xf>
    <xf numFmtId="0" fontId="7" fillId="9" borderId="1" xfId="0" quotePrefix="1" applyFont="1" applyFill="1" applyBorder="1" applyAlignment="1">
      <alignment horizontal="center" vertical="center" wrapText="1"/>
    </xf>
    <xf numFmtId="0" fontId="7" fillId="9" borderId="3" xfId="0" quotePrefix="1" applyFont="1" applyFill="1" applyBorder="1" applyAlignment="1">
      <alignment horizontal="center" vertical="center" wrapText="1"/>
    </xf>
    <xf numFmtId="2" fontId="7" fillId="9" borderId="3" xfId="0" applyNumberFormat="1" applyFont="1" applyFill="1" applyBorder="1" applyAlignment="1">
      <alignment horizontal="center" vertical="center"/>
    </xf>
    <xf numFmtId="0" fontId="7" fillId="9" borderId="10" xfId="0" applyFont="1" applyFill="1" applyBorder="1" applyAlignment="1">
      <alignment horizontal="center" vertical="center"/>
    </xf>
    <xf numFmtId="2" fontId="7" fillId="9" borderId="9" xfId="0" applyNumberFormat="1" applyFont="1" applyFill="1" applyBorder="1" applyAlignment="1">
      <alignment horizontal="center" vertical="center"/>
    </xf>
    <xf numFmtId="2" fontId="7" fillId="9" borderId="5" xfId="0" applyNumberFormat="1" applyFont="1" applyFill="1" applyBorder="1" applyAlignment="1">
      <alignment horizontal="center" vertical="center"/>
    </xf>
    <xf numFmtId="0" fontId="7" fillId="9" borderId="3" xfId="0" quotePrefix="1" applyFont="1" applyFill="1" applyBorder="1" applyAlignment="1">
      <alignment vertical="center"/>
    </xf>
    <xf numFmtId="0" fontId="10" fillId="9" borderId="1" xfId="0" applyFont="1" applyFill="1" applyBorder="1" applyAlignment="1">
      <alignment horizontal="center" vertical="center" wrapText="1"/>
    </xf>
    <xf numFmtId="0" fontId="10" fillId="9" borderId="3" xfId="0" applyFont="1" applyFill="1" applyBorder="1" applyAlignment="1">
      <alignment horizontal="center" vertical="center" wrapText="1"/>
    </xf>
    <xf numFmtId="0" fontId="10" fillId="9" borderId="9" xfId="0" applyFont="1" applyFill="1" applyBorder="1" applyAlignment="1">
      <alignment horizontal="center" vertical="center" wrapText="1"/>
    </xf>
    <xf numFmtId="0" fontId="10" fillId="9" borderId="1" xfId="0" applyFont="1" applyFill="1" applyBorder="1" applyAlignment="1">
      <alignment vertical="center" wrapText="1"/>
    </xf>
    <xf numFmtId="0" fontId="10" fillId="9" borderId="13" xfId="0" applyFont="1" applyFill="1" applyBorder="1" applyAlignment="1">
      <alignment vertical="center" wrapText="1"/>
    </xf>
    <xf numFmtId="0" fontId="10" fillId="9" borderId="13" xfId="0" applyFont="1" applyFill="1" applyBorder="1" applyAlignment="1">
      <alignment horizontal="center" vertical="center" wrapText="1"/>
    </xf>
    <xf numFmtId="0" fontId="6" fillId="11" borderId="0" xfId="0" applyFont="1" applyFill="1" applyAlignment="1">
      <alignment vertical="center"/>
    </xf>
    <xf numFmtId="2" fontId="6" fillId="11" borderId="0" xfId="0" applyNumberFormat="1" applyFont="1" applyFill="1" applyAlignment="1">
      <alignment vertical="center"/>
    </xf>
    <xf numFmtId="0" fontId="7" fillId="0" borderId="1" xfId="0" applyFont="1" applyBorder="1" applyAlignment="1">
      <alignment vertical="center"/>
    </xf>
    <xf numFmtId="0" fontId="10" fillId="9" borderId="7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49" fontId="0" fillId="0" borderId="1" xfId="0" applyNumberFormat="1" applyBorder="1" applyAlignment="1">
      <alignment horizontal="center"/>
    </xf>
    <xf numFmtId="0" fontId="11" fillId="9" borderId="3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vertical="center" wrapText="1"/>
    </xf>
    <xf numFmtId="2" fontId="0" fillId="0" borderId="1" xfId="0" applyNumberFormat="1" applyBorder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8" fillId="9" borderId="1" xfId="0" applyFont="1" applyFill="1" applyBorder="1" applyAlignment="1">
      <alignment vertical="center"/>
    </xf>
    <xf numFmtId="0" fontId="6" fillId="9" borderId="1" xfId="0" applyFont="1" applyFill="1" applyBorder="1" applyAlignment="1">
      <alignment vertical="center"/>
    </xf>
    <xf numFmtId="0" fontId="6" fillId="9" borderId="1" xfId="0" applyFont="1" applyFill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11" fillId="9" borderId="7" xfId="0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166" fontId="0" fillId="6" borderId="1" xfId="0" applyNumberFormat="1" applyFill="1" applyBorder="1"/>
    <xf numFmtId="166" fontId="0" fillId="0" borderId="1" xfId="0" applyNumberFormat="1" applyBorder="1"/>
    <xf numFmtId="0" fontId="0" fillId="0" borderId="3" xfId="0" applyBorder="1"/>
    <xf numFmtId="166" fontId="0" fillId="0" borderId="3" xfId="0" applyNumberFormat="1" applyBorder="1"/>
    <xf numFmtId="166" fontId="0" fillId="0" borderId="0" xfId="0" applyNumberFormat="1"/>
    <xf numFmtId="0" fontId="0" fillId="0" borderId="5" xfId="0" applyBorder="1"/>
    <xf numFmtId="166" fontId="0" fillId="6" borderId="5" xfId="0" applyNumberFormat="1" applyFill="1" applyBorder="1"/>
    <xf numFmtId="166" fontId="0" fillId="0" borderId="5" xfId="0" applyNumberFormat="1" applyBorder="1"/>
    <xf numFmtId="166" fontId="0" fillId="0" borderId="1" xfId="0" applyNumberFormat="1" applyBorder="1" applyAlignment="1">
      <alignment horizontal="right"/>
    </xf>
    <xf numFmtId="0" fontId="0" fillId="8" borderId="1" xfId="0" applyFill="1" applyBorder="1"/>
    <xf numFmtId="0" fontId="2" fillId="8" borderId="1" xfId="0" applyFont="1" applyFill="1" applyBorder="1"/>
    <xf numFmtId="0" fontId="0" fillId="9" borderId="0" xfId="0" quotePrefix="1" applyFill="1"/>
    <xf numFmtId="2" fontId="0" fillId="0" borderId="1" xfId="0" applyNumberForma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17" fontId="7" fillId="9" borderId="5" xfId="0" applyNumberFormat="1" applyFont="1" applyFill="1" applyBorder="1" applyAlignment="1">
      <alignment vertical="center"/>
    </xf>
    <xf numFmtId="0" fontId="13" fillId="9" borderId="3" xfId="0" quotePrefix="1" applyFont="1" applyFill="1" applyBorder="1" applyAlignment="1">
      <alignment horizontal="center" vertical="center"/>
    </xf>
    <xf numFmtId="0" fontId="13" fillId="9" borderId="3" xfId="0" quotePrefix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7" fontId="7" fillId="9" borderId="5" xfId="0" applyNumberFormat="1" applyFont="1" applyFill="1" applyBorder="1" applyAlignment="1">
      <alignment horizontal="center" vertical="center"/>
    </xf>
    <xf numFmtId="0" fontId="13" fillId="9" borderId="9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1" fillId="9" borderId="5" xfId="0" applyFont="1" applyFill="1" applyBorder="1" applyAlignment="1">
      <alignment horizontal="left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vertical="center" wrapText="1"/>
    </xf>
    <xf numFmtId="0" fontId="3" fillId="9" borderId="0" xfId="0" applyFont="1" applyFill="1"/>
    <xf numFmtId="1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/>
    </xf>
    <xf numFmtId="0" fontId="5" fillId="9" borderId="0" xfId="0" applyFont="1" applyFill="1"/>
    <xf numFmtId="0" fontId="2" fillId="8" borderId="1" xfId="0" applyFont="1" applyFill="1" applyBorder="1" applyAlignment="1">
      <alignment horizontal="center"/>
    </xf>
    <xf numFmtId="0" fontId="2" fillId="9" borderId="0" xfId="0" applyFont="1" applyFill="1" applyAlignment="1">
      <alignment horizontal="center"/>
    </xf>
    <xf numFmtId="0" fontId="5" fillId="9" borderId="0" xfId="0" applyFont="1" applyFill="1" applyAlignment="1">
      <alignment horizontal="center"/>
    </xf>
    <xf numFmtId="0" fontId="5" fillId="9" borderId="4" xfId="0" applyFont="1" applyFill="1" applyBorder="1" applyAlignment="1">
      <alignment horizontal="center"/>
    </xf>
    <xf numFmtId="2" fontId="2" fillId="0" borderId="2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7" fillId="9" borderId="1" xfId="0" applyFont="1" applyFill="1" applyBorder="1" applyAlignment="1">
      <alignment horizontal="center" vertical="center"/>
    </xf>
    <xf numFmtId="0" fontId="7" fillId="9" borderId="13" xfId="0" applyFont="1" applyFill="1" applyBorder="1" applyAlignment="1">
      <alignment horizontal="center" vertical="center"/>
    </xf>
  </cellXfs>
  <cellStyles count="2">
    <cellStyle name="Normale" xfId="0" builtinId="0"/>
    <cellStyle name="Percentuale" xfId="1" builtinId="5"/>
  </cellStyles>
  <dxfs count="4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E6B8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9" Type="http://schemas.openxmlformats.org/officeDocument/2006/relationships/image" Target="../media/image41.pn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42" Type="http://schemas.openxmlformats.org/officeDocument/2006/relationships/image" Target="../media/image44.png"/><Relationship Id="rId47" Type="http://schemas.openxmlformats.org/officeDocument/2006/relationships/image" Target="../media/image49.png"/><Relationship Id="rId50" Type="http://schemas.openxmlformats.org/officeDocument/2006/relationships/image" Target="../media/image52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9" Type="http://schemas.openxmlformats.org/officeDocument/2006/relationships/image" Target="../media/image31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36" Type="http://schemas.openxmlformats.org/officeDocument/2006/relationships/image" Target="../media/image38.png"/><Relationship Id="rId49" Type="http://schemas.openxmlformats.org/officeDocument/2006/relationships/image" Target="../media/image51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31" Type="http://schemas.openxmlformats.org/officeDocument/2006/relationships/image" Target="../media/image33.png"/><Relationship Id="rId44" Type="http://schemas.openxmlformats.org/officeDocument/2006/relationships/image" Target="../media/image46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5.png"/><Relationship Id="rId48" Type="http://schemas.openxmlformats.org/officeDocument/2006/relationships/image" Target="../media/image50.png"/><Relationship Id="rId8" Type="http://schemas.openxmlformats.org/officeDocument/2006/relationships/image" Target="../media/image10.png"/><Relationship Id="rId51" Type="http://schemas.openxmlformats.org/officeDocument/2006/relationships/image" Target="../media/image53.png"/><Relationship Id="rId3" Type="http://schemas.openxmlformats.org/officeDocument/2006/relationships/image" Target="../media/image5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png"/><Relationship Id="rId20" Type="http://schemas.openxmlformats.org/officeDocument/2006/relationships/image" Target="../media/image22.png"/><Relationship Id="rId41" Type="http://schemas.openxmlformats.org/officeDocument/2006/relationships/image" Target="../media/image43.png"/><Relationship Id="rId1" Type="http://schemas.openxmlformats.org/officeDocument/2006/relationships/image" Target="../media/image3.png"/><Relationship Id="rId6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138642</xdr:colOff>
      <xdr:row>0</xdr:row>
      <xdr:rowOff>111126</xdr:rowOff>
    </xdr:from>
    <xdr:to>
      <xdr:col>2</xdr:col>
      <xdr:colOff>1930400</xdr:colOff>
      <xdr:row>5</xdr:row>
      <xdr:rowOff>34926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DD22476-421D-4B65-AF6A-2CDA8659D9E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17" y="111126"/>
          <a:ext cx="2591858" cy="87630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476250</xdr:colOff>
      <xdr:row>0</xdr:row>
      <xdr:rowOff>161925</xdr:rowOff>
    </xdr:from>
    <xdr:to>
      <xdr:col>7</xdr:col>
      <xdr:colOff>444728</xdr:colOff>
      <xdr:row>5</xdr:row>
      <xdr:rowOff>47625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98EC4AC7-E3AA-4F6D-A1F3-903E897A3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161925"/>
          <a:ext cx="606653" cy="8382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161925</xdr:rowOff>
    </xdr:from>
    <xdr:to>
      <xdr:col>5</xdr:col>
      <xdr:colOff>134408</xdr:colOff>
      <xdr:row>4</xdr:row>
      <xdr:rowOff>57150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D95E7133-5287-489D-A36F-F0E0543EEF8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61925"/>
          <a:ext cx="2591858" cy="8763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138642</xdr:colOff>
      <xdr:row>0</xdr:row>
      <xdr:rowOff>111126</xdr:rowOff>
    </xdr:from>
    <xdr:to>
      <xdr:col>2</xdr:col>
      <xdr:colOff>1930400</xdr:colOff>
      <xdr:row>5</xdr:row>
      <xdr:rowOff>34926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74EF768E-E27C-4B75-B213-4823CCF7C3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17" y="111126"/>
          <a:ext cx="2591858" cy="87630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476250</xdr:colOff>
      <xdr:row>0</xdr:row>
      <xdr:rowOff>161925</xdr:rowOff>
    </xdr:from>
    <xdr:to>
      <xdr:col>7</xdr:col>
      <xdr:colOff>444728</xdr:colOff>
      <xdr:row>5</xdr:row>
      <xdr:rowOff>47625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250E11E1-B8B6-4845-B2B0-31A8B3E13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161925"/>
          <a:ext cx="606653" cy="838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161925</xdr:rowOff>
    </xdr:from>
    <xdr:to>
      <xdr:col>5</xdr:col>
      <xdr:colOff>20108</xdr:colOff>
      <xdr:row>4</xdr:row>
      <xdr:rowOff>57150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610F4166-FF44-4D2C-9B1B-8E05A5E4479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61925"/>
          <a:ext cx="2591858" cy="8763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411661</xdr:colOff>
      <xdr:row>2</xdr:row>
      <xdr:rowOff>89716</xdr:rowOff>
    </xdr:from>
    <xdr:to>
      <xdr:col>3</xdr:col>
      <xdr:colOff>925286</xdr:colOff>
      <xdr:row>2</xdr:row>
      <xdr:rowOff>554395</xdr:rowOff>
    </xdr:to>
    <xdr:pic>
      <xdr:nvPicPr>
        <xdr:cNvPr id="2" name="图片 9">
          <a:extLst>
            <a:ext uri="{FF2B5EF4-FFF2-40B4-BE49-F238E27FC236}">
              <a16:creationId xmlns:a16="http://schemas.microsoft.com/office/drawing/2014/main" id="{9533B8FA-E1A4-459B-A896-A9B59203C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26411" y="1545680"/>
          <a:ext cx="513625" cy="46467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280035</xdr:colOff>
      <xdr:row>8</xdr:row>
      <xdr:rowOff>201295</xdr:rowOff>
    </xdr:from>
    <xdr:to>
      <xdr:col>3</xdr:col>
      <xdr:colOff>956945</xdr:colOff>
      <xdr:row>8</xdr:row>
      <xdr:rowOff>454025</xdr:rowOff>
    </xdr:to>
    <xdr:pic>
      <xdr:nvPicPr>
        <xdr:cNvPr id="9" name="图片 10">
          <a:extLst>
            <a:ext uri="{FF2B5EF4-FFF2-40B4-BE49-F238E27FC236}">
              <a16:creationId xmlns:a16="http://schemas.microsoft.com/office/drawing/2014/main" id="{26D47F77-4994-4587-A6CF-8E3802630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94785" y="4478020"/>
          <a:ext cx="676910" cy="252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299720</xdr:colOff>
      <xdr:row>14</xdr:row>
      <xdr:rowOff>42545</xdr:rowOff>
    </xdr:from>
    <xdr:to>
      <xdr:col>3</xdr:col>
      <xdr:colOff>1052830</xdr:colOff>
      <xdr:row>14</xdr:row>
      <xdr:rowOff>502920</xdr:rowOff>
    </xdr:to>
    <xdr:pic>
      <xdr:nvPicPr>
        <xdr:cNvPr id="10" name="图片 11">
          <a:extLst>
            <a:ext uri="{FF2B5EF4-FFF2-40B4-BE49-F238E27FC236}">
              <a16:creationId xmlns:a16="http://schemas.microsoft.com/office/drawing/2014/main" id="{B84201AD-E4FB-4916-9778-17FCF8A29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14470" y="7462520"/>
          <a:ext cx="753110" cy="460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419100</xdr:colOff>
      <xdr:row>75</xdr:row>
      <xdr:rowOff>134620</xdr:rowOff>
    </xdr:from>
    <xdr:to>
      <xdr:col>3</xdr:col>
      <xdr:colOff>947420</xdr:colOff>
      <xdr:row>75</xdr:row>
      <xdr:rowOff>542290</xdr:rowOff>
    </xdr:to>
    <xdr:pic>
      <xdr:nvPicPr>
        <xdr:cNvPr id="12" name="图片 3">
          <a:extLst>
            <a:ext uri="{FF2B5EF4-FFF2-40B4-BE49-F238E27FC236}">
              <a16:creationId xmlns:a16="http://schemas.microsoft.com/office/drawing/2014/main" id="{69378A90-8873-444B-9A9F-3E67CA87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33850" y="40234870"/>
          <a:ext cx="528320" cy="407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360680</xdr:colOff>
      <xdr:row>81</xdr:row>
      <xdr:rowOff>133350</xdr:rowOff>
    </xdr:from>
    <xdr:to>
      <xdr:col>3</xdr:col>
      <xdr:colOff>1039495</xdr:colOff>
      <xdr:row>81</xdr:row>
      <xdr:rowOff>550545</xdr:rowOff>
    </xdr:to>
    <xdr:pic>
      <xdr:nvPicPr>
        <xdr:cNvPr id="34" name="图片 5">
          <a:extLst>
            <a:ext uri="{FF2B5EF4-FFF2-40B4-BE49-F238E27FC236}">
              <a16:creationId xmlns:a16="http://schemas.microsoft.com/office/drawing/2014/main" id="{259EA318-B444-453A-8F28-A00F27663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13520" r="22321"/>
        <a:stretch>
          <a:fillRect/>
        </a:stretch>
      </xdr:blipFill>
      <xdr:spPr>
        <a:xfrm>
          <a:off x="4075430" y="43376850"/>
          <a:ext cx="678815" cy="417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255270</xdr:colOff>
      <xdr:row>87</xdr:row>
      <xdr:rowOff>113030</xdr:rowOff>
    </xdr:from>
    <xdr:to>
      <xdr:col>3</xdr:col>
      <xdr:colOff>950595</xdr:colOff>
      <xdr:row>87</xdr:row>
      <xdr:rowOff>544830</xdr:rowOff>
    </xdr:to>
    <xdr:pic>
      <xdr:nvPicPr>
        <xdr:cNvPr id="35" name="图片 6">
          <a:extLst>
            <a:ext uri="{FF2B5EF4-FFF2-40B4-BE49-F238E27FC236}">
              <a16:creationId xmlns:a16="http://schemas.microsoft.com/office/drawing/2014/main" id="{D2014352-676D-47FD-BDCB-1FC886059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70020" y="46499780"/>
          <a:ext cx="695325" cy="431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96792</xdr:colOff>
      <xdr:row>95</xdr:row>
      <xdr:rowOff>89989</xdr:rowOff>
    </xdr:from>
    <xdr:to>
      <xdr:col>3</xdr:col>
      <xdr:colOff>454932</xdr:colOff>
      <xdr:row>95</xdr:row>
      <xdr:rowOff>521154</xdr:rowOff>
    </xdr:to>
    <xdr:pic>
      <xdr:nvPicPr>
        <xdr:cNvPr id="36" name="图片 8">
          <a:extLst>
            <a:ext uri="{FF2B5EF4-FFF2-40B4-BE49-F238E27FC236}">
              <a16:creationId xmlns:a16="http://schemas.microsoft.com/office/drawing/2014/main" id="{7F426952-CCFC-4FB4-8DFC-F27D68974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1542" y="57634596"/>
          <a:ext cx="358140" cy="431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140607</xdr:colOff>
      <xdr:row>96</xdr:row>
      <xdr:rowOff>273957</xdr:rowOff>
    </xdr:from>
    <xdr:to>
      <xdr:col>3</xdr:col>
      <xdr:colOff>741317</xdr:colOff>
      <xdr:row>96</xdr:row>
      <xdr:rowOff>626382</xdr:rowOff>
    </xdr:to>
    <xdr:pic>
      <xdr:nvPicPr>
        <xdr:cNvPr id="37" name="图片 15">
          <a:extLst>
            <a:ext uri="{FF2B5EF4-FFF2-40B4-BE49-F238E27FC236}">
              <a16:creationId xmlns:a16="http://schemas.microsoft.com/office/drawing/2014/main" id="{186AE3D4-C3CA-42B0-9B87-4E3FFC59B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55357" y="58730243"/>
          <a:ext cx="600710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1614986</xdr:colOff>
      <xdr:row>20</xdr:row>
      <xdr:rowOff>38825</xdr:rowOff>
    </xdr:from>
    <xdr:to>
      <xdr:col>3</xdr:col>
      <xdr:colOff>607332</xdr:colOff>
      <xdr:row>20</xdr:row>
      <xdr:rowOff>594450</xdr:rowOff>
    </xdr:to>
    <xdr:pic>
      <xdr:nvPicPr>
        <xdr:cNvPr id="38" name="图片 20">
          <a:extLst>
            <a:ext uri="{FF2B5EF4-FFF2-40B4-BE49-F238E27FC236}">
              <a16:creationId xmlns:a16="http://schemas.microsoft.com/office/drawing/2014/main" id="{4A508380-AED6-4157-AD7D-21ACBDE19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81911" y="10602050"/>
          <a:ext cx="640171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862330</xdr:colOff>
      <xdr:row>20</xdr:row>
      <xdr:rowOff>30752</xdr:rowOff>
    </xdr:from>
    <xdr:to>
      <xdr:col>3</xdr:col>
      <xdr:colOff>1478280</xdr:colOff>
      <xdr:row>20</xdr:row>
      <xdr:rowOff>606062</xdr:rowOff>
    </xdr:to>
    <xdr:pic>
      <xdr:nvPicPr>
        <xdr:cNvPr id="39" name="图片 23">
          <a:extLst>
            <a:ext uri="{FF2B5EF4-FFF2-40B4-BE49-F238E27FC236}">
              <a16:creationId xmlns:a16="http://schemas.microsoft.com/office/drawing/2014/main" id="{D1E1A857-D368-4110-B301-DF265E18C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77080" y="10593977"/>
          <a:ext cx="61595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413385</xdr:colOff>
      <xdr:row>39</xdr:row>
      <xdr:rowOff>71119</xdr:rowOff>
    </xdr:from>
    <xdr:to>
      <xdr:col>3</xdr:col>
      <xdr:colOff>970915</xdr:colOff>
      <xdr:row>39</xdr:row>
      <xdr:rowOff>535304</xdr:rowOff>
    </xdr:to>
    <xdr:pic>
      <xdr:nvPicPr>
        <xdr:cNvPr id="40" name="图片 32">
          <a:extLst>
            <a:ext uri="{FF2B5EF4-FFF2-40B4-BE49-F238E27FC236}">
              <a16:creationId xmlns:a16="http://schemas.microsoft.com/office/drawing/2014/main" id="{94389AA0-6B02-48D8-82AF-E9831AEB0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 b="9721"/>
        <a:stretch>
          <a:fillRect/>
        </a:stretch>
      </xdr:blipFill>
      <xdr:spPr>
        <a:xfrm rot="10800000">
          <a:off x="4128135" y="24414298"/>
          <a:ext cx="557530" cy="464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523240</xdr:colOff>
      <xdr:row>42</xdr:row>
      <xdr:rowOff>46990</xdr:rowOff>
    </xdr:from>
    <xdr:to>
      <xdr:col>3</xdr:col>
      <xdr:colOff>972185</xdr:colOff>
      <xdr:row>42</xdr:row>
      <xdr:rowOff>520065</xdr:rowOff>
    </xdr:to>
    <xdr:pic>
      <xdr:nvPicPr>
        <xdr:cNvPr id="41" name="图片 35">
          <a:extLst>
            <a:ext uri="{FF2B5EF4-FFF2-40B4-BE49-F238E27FC236}">
              <a16:creationId xmlns:a16="http://schemas.microsoft.com/office/drawing/2014/main" id="{4327162C-2C3B-45F6-B937-0EBCF383B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16200000" flipH="1">
          <a:off x="4225925" y="26119455"/>
          <a:ext cx="473075" cy="448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418147</xdr:colOff>
      <xdr:row>43</xdr:row>
      <xdr:rowOff>91122</xdr:rowOff>
    </xdr:from>
    <xdr:to>
      <xdr:col>3</xdr:col>
      <xdr:colOff>896937</xdr:colOff>
      <xdr:row>43</xdr:row>
      <xdr:rowOff>583247</xdr:rowOff>
    </xdr:to>
    <xdr:pic>
      <xdr:nvPicPr>
        <xdr:cNvPr id="42" name="图片 36">
          <a:extLst>
            <a:ext uri="{FF2B5EF4-FFF2-40B4-BE49-F238E27FC236}">
              <a16:creationId xmlns:a16="http://schemas.microsoft.com/office/drawing/2014/main" id="{5902FAE3-07A1-41A6-B946-B4274ADF7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16200000">
          <a:off x="4126229" y="26805890"/>
          <a:ext cx="492125" cy="478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522922</xdr:colOff>
      <xdr:row>40</xdr:row>
      <xdr:rowOff>87947</xdr:rowOff>
    </xdr:from>
    <xdr:to>
      <xdr:col>3</xdr:col>
      <xdr:colOff>938847</xdr:colOff>
      <xdr:row>40</xdr:row>
      <xdr:rowOff>579437</xdr:rowOff>
    </xdr:to>
    <xdr:pic>
      <xdr:nvPicPr>
        <xdr:cNvPr id="43" name="图片 49">
          <a:extLst>
            <a:ext uri="{FF2B5EF4-FFF2-40B4-BE49-F238E27FC236}">
              <a16:creationId xmlns:a16="http://schemas.microsoft.com/office/drawing/2014/main" id="{3526FE70-8550-4EBC-A17E-B1E5A3449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16200000">
          <a:off x="4199890" y="24890729"/>
          <a:ext cx="491490" cy="415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465137</xdr:colOff>
      <xdr:row>44</xdr:row>
      <xdr:rowOff>87947</xdr:rowOff>
    </xdr:from>
    <xdr:to>
      <xdr:col>3</xdr:col>
      <xdr:colOff>953452</xdr:colOff>
      <xdr:row>44</xdr:row>
      <xdr:rowOff>585787</xdr:rowOff>
    </xdr:to>
    <xdr:pic>
      <xdr:nvPicPr>
        <xdr:cNvPr id="44" name="图片 50">
          <a:extLst>
            <a:ext uri="{FF2B5EF4-FFF2-40B4-BE49-F238E27FC236}">
              <a16:creationId xmlns:a16="http://schemas.microsoft.com/office/drawing/2014/main" id="{6C4BB719-1563-4A1A-A54B-9D6EDCD03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16200000">
          <a:off x="4175125" y="27448509"/>
          <a:ext cx="497840" cy="488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487997</xdr:colOff>
      <xdr:row>41</xdr:row>
      <xdr:rowOff>136207</xdr:rowOff>
    </xdr:from>
    <xdr:to>
      <xdr:col>3</xdr:col>
      <xdr:colOff>935672</xdr:colOff>
      <xdr:row>41</xdr:row>
      <xdr:rowOff>625157</xdr:rowOff>
    </xdr:to>
    <xdr:pic>
      <xdr:nvPicPr>
        <xdr:cNvPr id="45" name="图片 64">
          <a:extLst>
            <a:ext uri="{FF2B5EF4-FFF2-40B4-BE49-F238E27FC236}">
              <a16:creationId xmlns:a16="http://schemas.microsoft.com/office/drawing/2014/main" id="{E942CFC9-219D-42C5-9400-DB809D745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16200000">
          <a:off x="4182110" y="25569544"/>
          <a:ext cx="488950" cy="44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443865</xdr:colOff>
      <xdr:row>47</xdr:row>
      <xdr:rowOff>51435</xdr:rowOff>
    </xdr:from>
    <xdr:to>
      <xdr:col>3</xdr:col>
      <xdr:colOff>1004570</xdr:colOff>
      <xdr:row>47</xdr:row>
      <xdr:rowOff>571500</xdr:rowOff>
    </xdr:to>
    <xdr:pic>
      <xdr:nvPicPr>
        <xdr:cNvPr id="46" name="图片 72">
          <a:extLst>
            <a:ext uri="{FF2B5EF4-FFF2-40B4-BE49-F238E27FC236}">
              <a16:creationId xmlns:a16="http://schemas.microsoft.com/office/drawing/2014/main" id="{1615D98B-8EBD-42A8-B095-1AD66FA6D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158615" y="28407360"/>
          <a:ext cx="560705" cy="520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391160</xdr:colOff>
      <xdr:row>48</xdr:row>
      <xdr:rowOff>150495</xdr:rowOff>
    </xdr:from>
    <xdr:to>
      <xdr:col>3</xdr:col>
      <xdr:colOff>1141730</xdr:colOff>
      <xdr:row>48</xdr:row>
      <xdr:rowOff>493395</xdr:rowOff>
    </xdr:to>
    <xdr:pic>
      <xdr:nvPicPr>
        <xdr:cNvPr id="47" name="图片 73">
          <a:extLst>
            <a:ext uri="{FF2B5EF4-FFF2-40B4-BE49-F238E27FC236}">
              <a16:creationId xmlns:a16="http://schemas.microsoft.com/office/drawing/2014/main" id="{36279FFF-1CC1-4EA0-B748-75921222E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105910" y="29154120"/>
          <a:ext cx="750570" cy="34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473710</xdr:colOff>
      <xdr:row>49</xdr:row>
      <xdr:rowOff>10160</xdr:rowOff>
    </xdr:from>
    <xdr:to>
      <xdr:col>3</xdr:col>
      <xdr:colOff>955040</xdr:colOff>
      <xdr:row>49</xdr:row>
      <xdr:rowOff>570865</xdr:rowOff>
    </xdr:to>
    <xdr:pic>
      <xdr:nvPicPr>
        <xdr:cNvPr id="48" name="图片 74">
          <a:extLst>
            <a:ext uri="{FF2B5EF4-FFF2-40B4-BE49-F238E27FC236}">
              <a16:creationId xmlns:a16="http://schemas.microsoft.com/office/drawing/2014/main" id="{05DA8E8B-F935-41BA-B699-06DCB3B1E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88460" y="29661485"/>
          <a:ext cx="48133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415925</xdr:colOff>
      <xdr:row>71</xdr:row>
      <xdr:rowOff>116840</xdr:rowOff>
    </xdr:from>
    <xdr:to>
      <xdr:col>3</xdr:col>
      <xdr:colOff>925195</xdr:colOff>
      <xdr:row>71</xdr:row>
      <xdr:rowOff>546735</xdr:rowOff>
    </xdr:to>
    <xdr:pic>
      <xdr:nvPicPr>
        <xdr:cNvPr id="50" name="图片 78">
          <a:extLst>
            <a:ext uri="{FF2B5EF4-FFF2-40B4-BE49-F238E27FC236}">
              <a16:creationId xmlns:a16="http://schemas.microsoft.com/office/drawing/2014/main" id="{B637EBC8-4CCF-4816-87AE-BB90CFD52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130675" y="36597590"/>
          <a:ext cx="509270" cy="429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448039</xdr:colOff>
      <xdr:row>70</xdr:row>
      <xdr:rowOff>78740</xdr:rowOff>
    </xdr:from>
    <xdr:to>
      <xdr:col>3</xdr:col>
      <xdr:colOff>1036684</xdr:colOff>
      <xdr:row>70</xdr:row>
      <xdr:rowOff>548640</xdr:rowOff>
    </xdr:to>
    <xdr:pic>
      <xdr:nvPicPr>
        <xdr:cNvPr id="51" name="图片 79">
          <a:extLst>
            <a:ext uri="{FF2B5EF4-FFF2-40B4-BE49-F238E27FC236}">
              <a16:creationId xmlns:a16="http://schemas.microsoft.com/office/drawing/2014/main" id="{AFE3C856-C4CF-4B76-B32A-2C4EE0D82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162789" y="38899919"/>
          <a:ext cx="588645" cy="469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342265</xdr:colOff>
      <xdr:row>62</xdr:row>
      <xdr:rowOff>66675</xdr:rowOff>
    </xdr:from>
    <xdr:to>
      <xdr:col>3</xdr:col>
      <xdr:colOff>752475</xdr:colOff>
      <xdr:row>62</xdr:row>
      <xdr:rowOff>537153</xdr:rowOff>
    </xdr:to>
    <xdr:pic>
      <xdr:nvPicPr>
        <xdr:cNvPr id="52" name="图片 80">
          <a:extLst>
            <a:ext uri="{FF2B5EF4-FFF2-40B4-BE49-F238E27FC236}">
              <a16:creationId xmlns:a16="http://schemas.microsoft.com/office/drawing/2014/main" id="{CA141A3A-1A73-40F9-A718-83DBBD442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057015" y="33308925"/>
          <a:ext cx="410210" cy="47047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300355</xdr:colOff>
      <xdr:row>72</xdr:row>
      <xdr:rowOff>87630</xdr:rowOff>
    </xdr:from>
    <xdr:to>
      <xdr:col>3</xdr:col>
      <xdr:colOff>1003300</xdr:colOff>
      <xdr:row>72</xdr:row>
      <xdr:rowOff>485775</xdr:rowOff>
    </xdr:to>
    <xdr:pic>
      <xdr:nvPicPr>
        <xdr:cNvPr id="55" name="图片 83">
          <a:extLst>
            <a:ext uri="{FF2B5EF4-FFF2-40B4-BE49-F238E27FC236}">
              <a16:creationId xmlns:a16="http://schemas.microsoft.com/office/drawing/2014/main" id="{9A8DA291-BD3A-4078-9E52-54C0CD4DE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015105" y="37216080"/>
          <a:ext cx="702945" cy="398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1164952</xdr:colOff>
      <xdr:row>72</xdr:row>
      <xdr:rowOff>70666</xdr:rowOff>
    </xdr:from>
    <xdr:to>
      <xdr:col>3</xdr:col>
      <xdr:colOff>1591672</xdr:colOff>
      <xdr:row>72</xdr:row>
      <xdr:rowOff>521516</xdr:rowOff>
    </xdr:to>
    <xdr:pic>
      <xdr:nvPicPr>
        <xdr:cNvPr id="56" name="图片 84">
          <a:extLst>
            <a:ext uri="{FF2B5EF4-FFF2-40B4-BE49-F238E27FC236}">
              <a16:creationId xmlns:a16="http://schemas.microsoft.com/office/drawing/2014/main" id="{71B12269-1E8F-4430-82FD-1B45212A7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879702" y="41477202"/>
          <a:ext cx="426720" cy="450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1101997</xdr:colOff>
      <xdr:row>99</xdr:row>
      <xdr:rowOff>134802</xdr:rowOff>
    </xdr:from>
    <xdr:to>
      <xdr:col>3</xdr:col>
      <xdr:colOff>1644922</xdr:colOff>
      <xdr:row>99</xdr:row>
      <xdr:rowOff>507547</xdr:rowOff>
    </xdr:to>
    <xdr:pic>
      <xdr:nvPicPr>
        <xdr:cNvPr id="57" name="图片 85">
          <a:extLst>
            <a:ext uri="{FF2B5EF4-FFF2-40B4-BE49-F238E27FC236}">
              <a16:creationId xmlns:a16="http://schemas.microsoft.com/office/drawing/2014/main" id="{FB4DE26A-E584-4BE4-9146-761EC807B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816747" y="52455627"/>
          <a:ext cx="542925" cy="372745"/>
        </a:xfrm>
        <a:prstGeom prst="rect">
          <a:avLst/>
        </a:prstGeom>
      </xdr:spPr>
    </xdr:pic>
    <xdr:clientData/>
  </xdr:twoCellAnchor>
  <xdr:twoCellAnchor editAs="oneCell">
    <xdr:from>
      <xdr:col>3</xdr:col>
      <xdr:colOff>314960</xdr:colOff>
      <xdr:row>99</xdr:row>
      <xdr:rowOff>120014</xdr:rowOff>
    </xdr:from>
    <xdr:to>
      <xdr:col>3</xdr:col>
      <xdr:colOff>911680</xdr:colOff>
      <xdr:row>99</xdr:row>
      <xdr:rowOff>568217</xdr:rowOff>
    </xdr:to>
    <xdr:pic>
      <xdr:nvPicPr>
        <xdr:cNvPr id="58" name="图片 86">
          <a:extLst>
            <a:ext uri="{FF2B5EF4-FFF2-40B4-BE49-F238E27FC236}">
              <a16:creationId xmlns:a16="http://schemas.microsoft.com/office/drawing/2014/main" id="{AA142E16-476F-4DE0-8EE8-9BBB61B45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029710" y="58576300"/>
          <a:ext cx="596720" cy="448203"/>
        </a:xfrm>
        <a:prstGeom prst="rect">
          <a:avLst/>
        </a:prstGeom>
      </xdr:spPr>
    </xdr:pic>
    <xdr:clientData/>
  </xdr:twoCellAnchor>
  <xdr:twoCellAnchor editAs="oneCell">
    <xdr:from>
      <xdr:col>3</xdr:col>
      <xdr:colOff>433705</xdr:colOff>
      <xdr:row>97</xdr:row>
      <xdr:rowOff>89535</xdr:rowOff>
    </xdr:from>
    <xdr:to>
      <xdr:col>3</xdr:col>
      <xdr:colOff>910590</xdr:colOff>
      <xdr:row>97</xdr:row>
      <xdr:rowOff>578485</xdr:rowOff>
    </xdr:to>
    <xdr:pic>
      <xdr:nvPicPr>
        <xdr:cNvPr id="59" name="图片 87">
          <a:extLst>
            <a:ext uri="{FF2B5EF4-FFF2-40B4-BE49-F238E27FC236}">
              <a16:creationId xmlns:a16="http://schemas.microsoft.com/office/drawing/2014/main" id="{5732A213-99A3-487A-9A65-6F087164D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148455" y="51781710"/>
          <a:ext cx="476885" cy="488950"/>
        </a:xfrm>
        <a:prstGeom prst="rect">
          <a:avLst/>
        </a:prstGeom>
      </xdr:spPr>
    </xdr:pic>
    <xdr:clientData/>
  </xdr:twoCellAnchor>
  <xdr:twoCellAnchor editAs="oneCell">
    <xdr:from>
      <xdr:col>3</xdr:col>
      <xdr:colOff>927009</xdr:colOff>
      <xdr:row>96</xdr:row>
      <xdr:rowOff>363582</xdr:rowOff>
    </xdr:from>
    <xdr:to>
      <xdr:col>3</xdr:col>
      <xdr:colOff>1735999</xdr:colOff>
      <xdr:row>96</xdr:row>
      <xdr:rowOff>634727</xdr:rowOff>
    </xdr:to>
    <xdr:pic>
      <xdr:nvPicPr>
        <xdr:cNvPr id="60" name="图片 88">
          <a:extLst>
            <a:ext uri="{FF2B5EF4-FFF2-40B4-BE49-F238E27FC236}">
              <a16:creationId xmlns:a16="http://schemas.microsoft.com/office/drawing/2014/main" id="{0F52B822-407F-4378-B968-67D28628E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641759" y="58819868"/>
          <a:ext cx="80899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392430</xdr:colOff>
      <xdr:row>103</xdr:row>
      <xdr:rowOff>53340</xdr:rowOff>
    </xdr:from>
    <xdr:to>
      <xdr:col>3</xdr:col>
      <xdr:colOff>938530</xdr:colOff>
      <xdr:row>103</xdr:row>
      <xdr:rowOff>522605</xdr:rowOff>
    </xdr:to>
    <xdr:pic>
      <xdr:nvPicPr>
        <xdr:cNvPr id="61" name="图片 89">
          <a:extLst>
            <a:ext uri="{FF2B5EF4-FFF2-40B4-BE49-F238E27FC236}">
              <a16:creationId xmlns:a16="http://schemas.microsoft.com/office/drawing/2014/main" id="{7743EA7F-F766-489E-A613-49EB219A3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107180" y="54888765"/>
          <a:ext cx="546100" cy="469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306705</xdr:colOff>
      <xdr:row>102</xdr:row>
      <xdr:rowOff>161925</xdr:rowOff>
    </xdr:from>
    <xdr:to>
      <xdr:col>3</xdr:col>
      <xdr:colOff>862965</xdr:colOff>
      <xdr:row>102</xdr:row>
      <xdr:rowOff>549275</xdr:rowOff>
    </xdr:to>
    <xdr:pic>
      <xdr:nvPicPr>
        <xdr:cNvPr id="62" name="图片 90">
          <a:extLst>
            <a:ext uri="{FF2B5EF4-FFF2-40B4-BE49-F238E27FC236}">
              <a16:creationId xmlns:a16="http://schemas.microsoft.com/office/drawing/2014/main" id="{17008609-E416-43C4-A214-E2E3E8D52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021455" y="54368700"/>
          <a:ext cx="556260" cy="387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88900</xdr:colOff>
      <xdr:row>107</xdr:row>
      <xdr:rowOff>0</xdr:rowOff>
    </xdr:from>
    <xdr:to>
      <xdr:col>3</xdr:col>
      <xdr:colOff>554990</xdr:colOff>
      <xdr:row>107</xdr:row>
      <xdr:rowOff>508635</xdr:rowOff>
    </xdr:to>
    <xdr:pic>
      <xdr:nvPicPr>
        <xdr:cNvPr id="63" name="图片 93">
          <a:extLst>
            <a:ext uri="{FF2B5EF4-FFF2-40B4-BE49-F238E27FC236}">
              <a16:creationId xmlns:a16="http://schemas.microsoft.com/office/drawing/2014/main" id="{EF4DFB59-FA54-40BE-99D6-5A753EB4C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803650" y="59588400"/>
          <a:ext cx="466090" cy="508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315595</xdr:colOff>
      <xdr:row>109</xdr:row>
      <xdr:rowOff>154305</xdr:rowOff>
    </xdr:from>
    <xdr:to>
      <xdr:col>3</xdr:col>
      <xdr:colOff>649605</xdr:colOff>
      <xdr:row>109</xdr:row>
      <xdr:rowOff>476885</xdr:rowOff>
    </xdr:to>
    <xdr:pic>
      <xdr:nvPicPr>
        <xdr:cNvPr id="64" name="图片 94">
          <a:extLst>
            <a:ext uri="{FF2B5EF4-FFF2-40B4-BE49-F238E27FC236}">
              <a16:creationId xmlns:a16="http://schemas.microsoft.com/office/drawing/2014/main" id="{CC645092-74E1-46E0-904E-75C7BF8D9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030345" y="60390405"/>
          <a:ext cx="334010" cy="322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179070</xdr:colOff>
      <xdr:row>110</xdr:row>
      <xdr:rowOff>132715</xdr:rowOff>
    </xdr:from>
    <xdr:to>
      <xdr:col>3</xdr:col>
      <xdr:colOff>742315</xdr:colOff>
      <xdr:row>110</xdr:row>
      <xdr:rowOff>499745</xdr:rowOff>
    </xdr:to>
    <xdr:pic>
      <xdr:nvPicPr>
        <xdr:cNvPr id="65" name="图片 95">
          <a:extLst>
            <a:ext uri="{FF2B5EF4-FFF2-40B4-BE49-F238E27FC236}">
              <a16:creationId xmlns:a16="http://schemas.microsoft.com/office/drawing/2014/main" id="{1E29759A-0E76-437B-AEA4-3FA224CE6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893820" y="61016515"/>
          <a:ext cx="563245" cy="367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282575</xdr:colOff>
      <xdr:row>111</xdr:row>
      <xdr:rowOff>62865</xdr:rowOff>
    </xdr:from>
    <xdr:to>
      <xdr:col>3</xdr:col>
      <xdr:colOff>1046480</xdr:colOff>
      <xdr:row>111</xdr:row>
      <xdr:rowOff>450850</xdr:rowOff>
    </xdr:to>
    <xdr:pic>
      <xdr:nvPicPr>
        <xdr:cNvPr id="66" name="图片 96">
          <a:extLst>
            <a:ext uri="{FF2B5EF4-FFF2-40B4-BE49-F238E27FC236}">
              <a16:creationId xmlns:a16="http://schemas.microsoft.com/office/drawing/2014/main" id="{837219D2-BC61-409B-81DC-0C1468434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997325" y="61594365"/>
          <a:ext cx="763905" cy="387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479425</xdr:colOff>
      <xdr:row>115</xdr:row>
      <xdr:rowOff>49530</xdr:rowOff>
    </xdr:from>
    <xdr:to>
      <xdr:col>3</xdr:col>
      <xdr:colOff>862965</xdr:colOff>
      <xdr:row>115</xdr:row>
      <xdr:rowOff>434975</xdr:rowOff>
    </xdr:to>
    <xdr:pic>
      <xdr:nvPicPr>
        <xdr:cNvPr id="67" name="图片 97">
          <a:extLst>
            <a:ext uri="{FF2B5EF4-FFF2-40B4-BE49-F238E27FC236}">
              <a16:creationId xmlns:a16="http://schemas.microsoft.com/office/drawing/2014/main" id="{34627ACF-2809-43A3-BAD1-CD32D9577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194175" y="64171830"/>
          <a:ext cx="383540" cy="385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448310</xdr:colOff>
      <xdr:row>116</xdr:row>
      <xdr:rowOff>43180</xdr:rowOff>
    </xdr:from>
    <xdr:to>
      <xdr:col>3</xdr:col>
      <xdr:colOff>898525</xdr:colOff>
      <xdr:row>116</xdr:row>
      <xdr:rowOff>477520</xdr:rowOff>
    </xdr:to>
    <xdr:pic>
      <xdr:nvPicPr>
        <xdr:cNvPr id="68" name="图片 98">
          <a:extLst>
            <a:ext uri="{FF2B5EF4-FFF2-40B4-BE49-F238E27FC236}">
              <a16:creationId xmlns:a16="http://schemas.microsoft.com/office/drawing/2014/main" id="{74263B69-AAD9-4FB5-8A4C-0CCB4D4A5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163060" y="64813180"/>
          <a:ext cx="450215" cy="434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419735</xdr:colOff>
      <xdr:row>117</xdr:row>
      <xdr:rowOff>156210</xdr:rowOff>
    </xdr:from>
    <xdr:to>
      <xdr:col>3</xdr:col>
      <xdr:colOff>909320</xdr:colOff>
      <xdr:row>117</xdr:row>
      <xdr:rowOff>620395</xdr:rowOff>
    </xdr:to>
    <xdr:pic>
      <xdr:nvPicPr>
        <xdr:cNvPr id="69" name="图片 99">
          <a:extLst>
            <a:ext uri="{FF2B5EF4-FFF2-40B4-BE49-F238E27FC236}">
              <a16:creationId xmlns:a16="http://schemas.microsoft.com/office/drawing/2014/main" id="{2A6E5843-4650-4AD9-885B-48574F360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134485" y="65573910"/>
          <a:ext cx="489585" cy="464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1079500</xdr:colOff>
      <xdr:row>117</xdr:row>
      <xdr:rowOff>147139</xdr:rowOff>
    </xdr:from>
    <xdr:to>
      <xdr:col>3</xdr:col>
      <xdr:colOff>1788795</xdr:colOff>
      <xdr:row>117</xdr:row>
      <xdr:rowOff>493849</xdr:rowOff>
    </xdr:to>
    <xdr:pic>
      <xdr:nvPicPr>
        <xdr:cNvPr id="70" name="图片 100">
          <a:extLst>
            <a:ext uri="{FF2B5EF4-FFF2-40B4-BE49-F238E27FC236}">
              <a16:creationId xmlns:a16="http://schemas.microsoft.com/office/drawing/2014/main" id="{DFA22AAB-FEAB-4B96-A873-9CB107D90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794250" y="74278853"/>
          <a:ext cx="709295" cy="346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349885</xdr:colOff>
      <xdr:row>112</xdr:row>
      <xdr:rowOff>67945</xdr:rowOff>
    </xdr:from>
    <xdr:to>
      <xdr:col>3</xdr:col>
      <xdr:colOff>974090</xdr:colOff>
      <xdr:row>112</xdr:row>
      <xdr:rowOff>497205</xdr:rowOff>
    </xdr:to>
    <xdr:pic>
      <xdr:nvPicPr>
        <xdr:cNvPr id="71" name="图片 101">
          <a:extLst>
            <a:ext uri="{FF2B5EF4-FFF2-40B4-BE49-F238E27FC236}">
              <a16:creationId xmlns:a16="http://schemas.microsoft.com/office/drawing/2014/main" id="{311A7277-3C10-4D71-97EF-C54A6E19D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064635" y="62247145"/>
          <a:ext cx="624205" cy="429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1144633</xdr:colOff>
      <xdr:row>112</xdr:row>
      <xdr:rowOff>112849</xdr:rowOff>
    </xdr:from>
    <xdr:to>
      <xdr:col>3</xdr:col>
      <xdr:colOff>1859008</xdr:colOff>
      <xdr:row>112</xdr:row>
      <xdr:rowOff>542109</xdr:rowOff>
    </xdr:to>
    <xdr:pic>
      <xdr:nvPicPr>
        <xdr:cNvPr id="72" name="图片 102">
          <a:extLst>
            <a:ext uri="{FF2B5EF4-FFF2-40B4-BE49-F238E27FC236}">
              <a16:creationId xmlns:a16="http://schemas.microsoft.com/office/drawing/2014/main" id="{37B84971-3ACC-41CC-AB75-40274864D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859383" y="62292049"/>
          <a:ext cx="704850" cy="429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441325</xdr:colOff>
      <xdr:row>120</xdr:row>
      <xdr:rowOff>82550</xdr:rowOff>
    </xdr:from>
    <xdr:to>
      <xdr:col>3</xdr:col>
      <xdr:colOff>861060</xdr:colOff>
      <xdr:row>120</xdr:row>
      <xdr:rowOff>513715</xdr:rowOff>
    </xdr:to>
    <xdr:pic>
      <xdr:nvPicPr>
        <xdr:cNvPr id="73" name="图片 113">
          <a:extLst>
            <a:ext uri="{FF2B5EF4-FFF2-40B4-BE49-F238E27FC236}">
              <a16:creationId xmlns:a16="http://schemas.microsoft.com/office/drawing/2014/main" id="{49BBF5A8-49BE-4455-8016-DA4E368FF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156075" y="67195700"/>
          <a:ext cx="419735" cy="431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436245</xdr:colOff>
      <xdr:row>126</xdr:row>
      <xdr:rowOff>100965</xdr:rowOff>
    </xdr:from>
    <xdr:to>
      <xdr:col>3</xdr:col>
      <xdr:colOff>860425</xdr:colOff>
      <xdr:row>126</xdr:row>
      <xdr:rowOff>453390</xdr:rowOff>
    </xdr:to>
    <xdr:pic>
      <xdr:nvPicPr>
        <xdr:cNvPr id="74" name="图片 114">
          <a:extLst>
            <a:ext uri="{FF2B5EF4-FFF2-40B4-BE49-F238E27FC236}">
              <a16:creationId xmlns:a16="http://schemas.microsoft.com/office/drawing/2014/main" id="{0565A829-25EA-4E7D-9FC5-639C09085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150995" y="70357365"/>
          <a:ext cx="424180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1191260</xdr:colOff>
      <xdr:row>126</xdr:row>
      <xdr:rowOff>119743</xdr:rowOff>
    </xdr:from>
    <xdr:to>
      <xdr:col>3</xdr:col>
      <xdr:colOff>1640205</xdr:colOff>
      <xdr:row>126</xdr:row>
      <xdr:rowOff>437243</xdr:rowOff>
    </xdr:to>
    <xdr:pic>
      <xdr:nvPicPr>
        <xdr:cNvPr id="75" name="图片 115">
          <a:extLst>
            <a:ext uri="{FF2B5EF4-FFF2-40B4-BE49-F238E27FC236}">
              <a16:creationId xmlns:a16="http://schemas.microsoft.com/office/drawing/2014/main" id="{36ADE186-57E7-4333-9E8F-10597F723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906010" y="70376143"/>
          <a:ext cx="448945" cy="317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518122</xdr:colOff>
      <xdr:row>133</xdr:row>
      <xdr:rowOff>56029</xdr:rowOff>
    </xdr:from>
    <xdr:to>
      <xdr:col>3</xdr:col>
      <xdr:colOff>994372</xdr:colOff>
      <xdr:row>133</xdr:row>
      <xdr:rowOff>551329</xdr:rowOff>
    </xdr:to>
    <xdr:pic>
      <xdr:nvPicPr>
        <xdr:cNvPr id="76" name="图片 117">
          <a:extLst>
            <a:ext uri="{FF2B5EF4-FFF2-40B4-BE49-F238E27FC236}">
              <a16:creationId xmlns:a16="http://schemas.microsoft.com/office/drawing/2014/main" id="{37B65BAD-92A1-405E-8069-AACA73161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227269" y="82733029"/>
          <a:ext cx="476250" cy="495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532765</xdr:colOff>
      <xdr:row>132</xdr:row>
      <xdr:rowOff>124460</xdr:rowOff>
    </xdr:from>
    <xdr:to>
      <xdr:col>3</xdr:col>
      <xdr:colOff>842010</xdr:colOff>
      <xdr:row>132</xdr:row>
      <xdr:rowOff>434975</xdr:rowOff>
    </xdr:to>
    <xdr:pic>
      <xdr:nvPicPr>
        <xdr:cNvPr id="77" name="图片 118">
          <a:extLst>
            <a:ext uri="{FF2B5EF4-FFF2-40B4-BE49-F238E27FC236}">
              <a16:creationId xmlns:a16="http://schemas.microsoft.com/office/drawing/2014/main" id="{AF6CE2CC-AA45-44B1-B386-F5555FBE1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247515" y="73524110"/>
          <a:ext cx="3092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354693</xdr:colOff>
      <xdr:row>138</xdr:row>
      <xdr:rowOff>33745</xdr:rowOff>
    </xdr:from>
    <xdr:to>
      <xdr:col>3</xdr:col>
      <xdr:colOff>940163</xdr:colOff>
      <xdr:row>138</xdr:row>
      <xdr:rowOff>524600</xdr:rowOff>
    </xdr:to>
    <xdr:pic>
      <xdr:nvPicPr>
        <xdr:cNvPr id="78" name="图片 123">
          <a:extLst>
            <a:ext uri="{FF2B5EF4-FFF2-40B4-BE49-F238E27FC236}">
              <a16:creationId xmlns:a16="http://schemas.microsoft.com/office/drawing/2014/main" id="{6306D31E-BAE3-419B-88A3-E2A17858D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069443" y="87895066"/>
          <a:ext cx="585470" cy="490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152400</xdr:colOff>
      <xdr:row>26</xdr:row>
      <xdr:rowOff>161925</xdr:rowOff>
    </xdr:from>
    <xdr:to>
      <xdr:col>3</xdr:col>
      <xdr:colOff>919480</xdr:colOff>
      <xdr:row>26</xdr:row>
      <xdr:rowOff>369570</xdr:rowOff>
    </xdr:to>
    <xdr:pic>
      <xdr:nvPicPr>
        <xdr:cNvPr id="79" name="图片 4">
          <a:extLst>
            <a:ext uri="{FF2B5EF4-FFF2-40B4-BE49-F238E27FC236}">
              <a16:creationId xmlns:a16="http://schemas.microsoft.com/office/drawing/2014/main" id="{780C5879-777D-49A7-B8AB-C91273110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867150" y="13868400"/>
          <a:ext cx="767080" cy="20764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32</xdr:row>
      <xdr:rowOff>95250</xdr:rowOff>
    </xdr:from>
    <xdr:to>
      <xdr:col>3</xdr:col>
      <xdr:colOff>676275</xdr:colOff>
      <xdr:row>32</xdr:row>
      <xdr:rowOff>602026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id="{1F5DB03E-4DB3-415C-BCA8-897D9D6DD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781425" y="17573625"/>
          <a:ext cx="609600" cy="506776"/>
        </a:xfrm>
        <a:prstGeom prst="rect">
          <a:avLst/>
        </a:prstGeom>
      </xdr:spPr>
    </xdr:pic>
    <xdr:clientData/>
  </xdr:twoCellAnchor>
  <xdr:twoCellAnchor editAs="oneCell">
    <xdr:from>
      <xdr:col>3</xdr:col>
      <xdr:colOff>722630</xdr:colOff>
      <xdr:row>32</xdr:row>
      <xdr:rowOff>93345</xdr:rowOff>
    </xdr:from>
    <xdr:to>
      <xdr:col>3</xdr:col>
      <xdr:colOff>1174025</xdr:colOff>
      <xdr:row>32</xdr:row>
      <xdr:rowOff>570865</xdr:rowOff>
    </xdr:to>
    <xdr:pic>
      <xdr:nvPicPr>
        <xdr:cNvPr id="81" name="图片 12">
          <a:extLst>
            <a:ext uri="{FF2B5EF4-FFF2-40B4-BE49-F238E27FC236}">
              <a16:creationId xmlns:a16="http://schemas.microsoft.com/office/drawing/2014/main" id="{C1695074-0F4C-4E0A-BF4B-6E57BCB67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437380" y="17571720"/>
          <a:ext cx="451395" cy="477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173446</xdr:colOff>
      <xdr:row>73</xdr:row>
      <xdr:rowOff>165870</xdr:rowOff>
    </xdr:from>
    <xdr:to>
      <xdr:col>3</xdr:col>
      <xdr:colOff>979715</xdr:colOff>
      <xdr:row>73</xdr:row>
      <xdr:rowOff>534216</xdr:rowOff>
    </xdr:to>
    <xdr:pic>
      <xdr:nvPicPr>
        <xdr:cNvPr id="83" name="图片 13">
          <a:extLst>
            <a:ext uri="{FF2B5EF4-FFF2-40B4-BE49-F238E27FC236}">
              <a16:creationId xmlns:a16="http://schemas.microsoft.com/office/drawing/2014/main" id="{B1399789-27A6-4041-9785-F1DB85E9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888196" y="39237420"/>
          <a:ext cx="806269" cy="368346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3</xdr:col>
      <xdr:colOff>370840</xdr:colOff>
      <xdr:row>3</xdr:row>
      <xdr:rowOff>48895</xdr:rowOff>
    </xdr:from>
    <xdr:ext cx="539750" cy="488315"/>
    <xdr:pic>
      <xdr:nvPicPr>
        <xdr:cNvPr id="84" name="图片 9">
          <a:extLst>
            <a:ext uri="{FF2B5EF4-FFF2-40B4-BE49-F238E27FC236}">
              <a16:creationId xmlns:a16="http://schemas.microsoft.com/office/drawing/2014/main" id="{0E290728-F4AC-409C-A478-80913383B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5590" y="1811020"/>
          <a:ext cx="539750" cy="48831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370840</xdr:colOff>
      <xdr:row>4</xdr:row>
      <xdr:rowOff>48895</xdr:rowOff>
    </xdr:from>
    <xdr:ext cx="539750" cy="488315"/>
    <xdr:pic>
      <xdr:nvPicPr>
        <xdr:cNvPr id="85" name="图片 9">
          <a:extLst>
            <a:ext uri="{FF2B5EF4-FFF2-40B4-BE49-F238E27FC236}">
              <a16:creationId xmlns:a16="http://schemas.microsoft.com/office/drawing/2014/main" id="{DC221661-8C6E-4021-8412-97DF0A732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5590" y="2439670"/>
          <a:ext cx="539750" cy="48831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370840</xdr:colOff>
      <xdr:row>5</xdr:row>
      <xdr:rowOff>48895</xdr:rowOff>
    </xdr:from>
    <xdr:ext cx="539750" cy="488315"/>
    <xdr:pic>
      <xdr:nvPicPr>
        <xdr:cNvPr id="86" name="图片 9">
          <a:extLst>
            <a:ext uri="{FF2B5EF4-FFF2-40B4-BE49-F238E27FC236}">
              <a16:creationId xmlns:a16="http://schemas.microsoft.com/office/drawing/2014/main" id="{F78648AE-3452-421D-9ED0-EF94EF219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5590" y="3068320"/>
          <a:ext cx="539750" cy="48831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370840</xdr:colOff>
      <xdr:row>6</xdr:row>
      <xdr:rowOff>48895</xdr:rowOff>
    </xdr:from>
    <xdr:ext cx="539750" cy="488315"/>
    <xdr:pic>
      <xdr:nvPicPr>
        <xdr:cNvPr id="87" name="图片 9">
          <a:extLst>
            <a:ext uri="{FF2B5EF4-FFF2-40B4-BE49-F238E27FC236}">
              <a16:creationId xmlns:a16="http://schemas.microsoft.com/office/drawing/2014/main" id="{1542C35C-BEDC-4674-A617-4F1D15CFB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5590" y="3696970"/>
          <a:ext cx="539750" cy="48831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280035</xdr:colOff>
      <xdr:row>9</xdr:row>
      <xdr:rowOff>201295</xdr:rowOff>
    </xdr:from>
    <xdr:ext cx="676910" cy="252730"/>
    <xdr:pic>
      <xdr:nvPicPr>
        <xdr:cNvPr id="88" name="图片 10">
          <a:extLst>
            <a:ext uri="{FF2B5EF4-FFF2-40B4-BE49-F238E27FC236}">
              <a16:creationId xmlns:a16="http://schemas.microsoft.com/office/drawing/2014/main" id="{94753836-7C01-4A27-93AE-769B3AA61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94785" y="5106670"/>
          <a:ext cx="676910" cy="25273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280035</xdr:colOff>
      <xdr:row>10</xdr:row>
      <xdr:rowOff>201295</xdr:rowOff>
    </xdr:from>
    <xdr:ext cx="676910" cy="252730"/>
    <xdr:pic>
      <xdr:nvPicPr>
        <xdr:cNvPr id="89" name="图片 10">
          <a:extLst>
            <a:ext uri="{FF2B5EF4-FFF2-40B4-BE49-F238E27FC236}">
              <a16:creationId xmlns:a16="http://schemas.microsoft.com/office/drawing/2014/main" id="{80F42C3B-C3D6-48E4-A854-3726FF698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94785" y="5735320"/>
          <a:ext cx="676910" cy="25273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280035</xdr:colOff>
      <xdr:row>11</xdr:row>
      <xdr:rowOff>201295</xdr:rowOff>
    </xdr:from>
    <xdr:ext cx="676910" cy="252730"/>
    <xdr:pic>
      <xdr:nvPicPr>
        <xdr:cNvPr id="90" name="图片 10">
          <a:extLst>
            <a:ext uri="{FF2B5EF4-FFF2-40B4-BE49-F238E27FC236}">
              <a16:creationId xmlns:a16="http://schemas.microsoft.com/office/drawing/2014/main" id="{BF9A694C-4372-4504-914A-9D33DAC79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94785" y="6363970"/>
          <a:ext cx="676910" cy="25273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280035</xdr:colOff>
      <xdr:row>12</xdr:row>
      <xdr:rowOff>201295</xdr:rowOff>
    </xdr:from>
    <xdr:ext cx="676910" cy="252730"/>
    <xdr:pic>
      <xdr:nvPicPr>
        <xdr:cNvPr id="91" name="图片 10">
          <a:extLst>
            <a:ext uri="{FF2B5EF4-FFF2-40B4-BE49-F238E27FC236}">
              <a16:creationId xmlns:a16="http://schemas.microsoft.com/office/drawing/2014/main" id="{A12AEDAD-FC5F-45BB-9774-B79DC5B6E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94785" y="6992620"/>
          <a:ext cx="676910" cy="25273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299720</xdr:colOff>
      <xdr:row>15</xdr:row>
      <xdr:rowOff>42545</xdr:rowOff>
    </xdr:from>
    <xdr:ext cx="753110" cy="460375"/>
    <xdr:pic>
      <xdr:nvPicPr>
        <xdr:cNvPr id="92" name="图片 11">
          <a:extLst>
            <a:ext uri="{FF2B5EF4-FFF2-40B4-BE49-F238E27FC236}">
              <a16:creationId xmlns:a16="http://schemas.microsoft.com/office/drawing/2014/main" id="{BF5E3C4A-91B3-4236-940E-F9E650785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14470" y="8091170"/>
          <a:ext cx="753110" cy="46037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299720</xdr:colOff>
      <xdr:row>16</xdr:row>
      <xdr:rowOff>42545</xdr:rowOff>
    </xdr:from>
    <xdr:ext cx="753110" cy="460375"/>
    <xdr:pic>
      <xdr:nvPicPr>
        <xdr:cNvPr id="93" name="图片 11">
          <a:extLst>
            <a:ext uri="{FF2B5EF4-FFF2-40B4-BE49-F238E27FC236}">
              <a16:creationId xmlns:a16="http://schemas.microsoft.com/office/drawing/2014/main" id="{A9AF84FA-3A89-4C16-97C2-A18ADB2AC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14470" y="8719820"/>
          <a:ext cx="753110" cy="46037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299720</xdr:colOff>
      <xdr:row>17</xdr:row>
      <xdr:rowOff>42545</xdr:rowOff>
    </xdr:from>
    <xdr:ext cx="753110" cy="460375"/>
    <xdr:pic>
      <xdr:nvPicPr>
        <xdr:cNvPr id="94" name="图片 11">
          <a:extLst>
            <a:ext uri="{FF2B5EF4-FFF2-40B4-BE49-F238E27FC236}">
              <a16:creationId xmlns:a16="http://schemas.microsoft.com/office/drawing/2014/main" id="{C7B7B1E4-849F-4D72-AC70-3C61123AB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14470" y="9348470"/>
          <a:ext cx="753110" cy="46037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299720</xdr:colOff>
      <xdr:row>18</xdr:row>
      <xdr:rowOff>42545</xdr:rowOff>
    </xdr:from>
    <xdr:ext cx="753110" cy="460375"/>
    <xdr:pic>
      <xdr:nvPicPr>
        <xdr:cNvPr id="95" name="图片 11">
          <a:extLst>
            <a:ext uri="{FF2B5EF4-FFF2-40B4-BE49-F238E27FC236}">
              <a16:creationId xmlns:a16="http://schemas.microsoft.com/office/drawing/2014/main" id="{7C9A3F8C-99E1-429B-8C24-D6EEF18FC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14470" y="9977120"/>
          <a:ext cx="753110" cy="46037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9343</xdr:colOff>
      <xdr:row>21</xdr:row>
      <xdr:rowOff>11611</xdr:rowOff>
    </xdr:from>
    <xdr:ext cx="638810" cy="555625"/>
    <xdr:pic>
      <xdr:nvPicPr>
        <xdr:cNvPr id="96" name="图片 20">
          <a:extLst>
            <a:ext uri="{FF2B5EF4-FFF2-40B4-BE49-F238E27FC236}">
              <a16:creationId xmlns:a16="http://schemas.microsoft.com/office/drawing/2014/main" id="{934EC032-B47F-4258-B348-78CA81652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24093" y="11203486"/>
          <a:ext cx="638810" cy="55562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22950</xdr:colOff>
      <xdr:row>22</xdr:row>
      <xdr:rowOff>25218</xdr:rowOff>
    </xdr:from>
    <xdr:ext cx="638810" cy="555625"/>
    <xdr:pic>
      <xdr:nvPicPr>
        <xdr:cNvPr id="97" name="图片 20">
          <a:extLst>
            <a:ext uri="{FF2B5EF4-FFF2-40B4-BE49-F238E27FC236}">
              <a16:creationId xmlns:a16="http://schemas.microsoft.com/office/drawing/2014/main" id="{255B0507-F5F7-4493-A1ED-9C9976354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37700" y="11845743"/>
          <a:ext cx="638810" cy="55562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848722</xdr:colOff>
      <xdr:row>23</xdr:row>
      <xdr:rowOff>40822</xdr:rowOff>
    </xdr:from>
    <xdr:ext cx="615950" cy="575310"/>
    <xdr:pic>
      <xdr:nvPicPr>
        <xdr:cNvPr id="98" name="图片 23">
          <a:extLst>
            <a:ext uri="{FF2B5EF4-FFF2-40B4-BE49-F238E27FC236}">
              <a16:creationId xmlns:a16="http://schemas.microsoft.com/office/drawing/2014/main" id="{B51139A5-1241-4A23-BA53-F16C84F4A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63472" y="12489997"/>
          <a:ext cx="615950" cy="57531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2</xdr:col>
      <xdr:colOff>1628593</xdr:colOff>
      <xdr:row>23</xdr:row>
      <xdr:rowOff>25218</xdr:rowOff>
    </xdr:from>
    <xdr:ext cx="638810" cy="555625"/>
    <xdr:pic>
      <xdr:nvPicPr>
        <xdr:cNvPr id="99" name="图片 20">
          <a:extLst>
            <a:ext uri="{FF2B5EF4-FFF2-40B4-BE49-F238E27FC236}">
              <a16:creationId xmlns:a16="http://schemas.microsoft.com/office/drawing/2014/main" id="{E56FD2BA-2940-4FA1-88F6-333036E22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95518" y="12474393"/>
          <a:ext cx="638810" cy="55562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152400</xdr:colOff>
      <xdr:row>27</xdr:row>
      <xdr:rowOff>161925</xdr:rowOff>
    </xdr:from>
    <xdr:ext cx="767080" cy="207645"/>
    <xdr:pic>
      <xdr:nvPicPr>
        <xdr:cNvPr id="100" name="图片 4">
          <a:extLst>
            <a:ext uri="{FF2B5EF4-FFF2-40B4-BE49-F238E27FC236}">
              <a16:creationId xmlns:a16="http://schemas.microsoft.com/office/drawing/2014/main" id="{0D3AD7BA-A183-43A9-A6F7-C071D3E77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867150" y="14497050"/>
          <a:ext cx="767080" cy="207645"/>
        </a:xfrm>
        <a:prstGeom prst="rect">
          <a:avLst/>
        </a:prstGeom>
      </xdr:spPr>
    </xdr:pic>
    <xdr:clientData/>
  </xdr:oneCellAnchor>
  <xdr:oneCellAnchor>
    <xdr:from>
      <xdr:col>3</xdr:col>
      <xdr:colOff>152400</xdr:colOff>
      <xdr:row>28</xdr:row>
      <xdr:rowOff>161925</xdr:rowOff>
    </xdr:from>
    <xdr:ext cx="767080" cy="207645"/>
    <xdr:pic>
      <xdr:nvPicPr>
        <xdr:cNvPr id="101" name="图片 4">
          <a:extLst>
            <a:ext uri="{FF2B5EF4-FFF2-40B4-BE49-F238E27FC236}">
              <a16:creationId xmlns:a16="http://schemas.microsoft.com/office/drawing/2014/main" id="{55AAFE99-E8AD-4F97-A063-5A0194AA8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867150" y="15125700"/>
          <a:ext cx="767080" cy="207645"/>
        </a:xfrm>
        <a:prstGeom prst="rect">
          <a:avLst/>
        </a:prstGeom>
      </xdr:spPr>
    </xdr:pic>
    <xdr:clientData/>
  </xdr:oneCellAnchor>
  <xdr:oneCellAnchor>
    <xdr:from>
      <xdr:col>3</xdr:col>
      <xdr:colOff>152400</xdr:colOff>
      <xdr:row>29</xdr:row>
      <xdr:rowOff>161925</xdr:rowOff>
    </xdr:from>
    <xdr:ext cx="767080" cy="207645"/>
    <xdr:pic>
      <xdr:nvPicPr>
        <xdr:cNvPr id="102" name="图片 4">
          <a:extLst>
            <a:ext uri="{FF2B5EF4-FFF2-40B4-BE49-F238E27FC236}">
              <a16:creationId xmlns:a16="http://schemas.microsoft.com/office/drawing/2014/main" id="{71964C94-2892-4AA8-AE43-15FB87B6F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867150" y="15754350"/>
          <a:ext cx="767080" cy="207645"/>
        </a:xfrm>
        <a:prstGeom prst="rect">
          <a:avLst/>
        </a:prstGeom>
      </xdr:spPr>
    </xdr:pic>
    <xdr:clientData/>
  </xdr:oneCellAnchor>
  <xdr:oneCellAnchor>
    <xdr:from>
      <xdr:col>3</xdr:col>
      <xdr:colOff>152400</xdr:colOff>
      <xdr:row>30</xdr:row>
      <xdr:rowOff>161925</xdr:rowOff>
    </xdr:from>
    <xdr:ext cx="767080" cy="207645"/>
    <xdr:pic>
      <xdr:nvPicPr>
        <xdr:cNvPr id="103" name="图片 4">
          <a:extLst>
            <a:ext uri="{FF2B5EF4-FFF2-40B4-BE49-F238E27FC236}">
              <a16:creationId xmlns:a16="http://schemas.microsoft.com/office/drawing/2014/main" id="{B03B1261-D7FF-49DF-9374-E1F30E679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867150" y="16383000"/>
          <a:ext cx="767080" cy="207645"/>
        </a:xfrm>
        <a:prstGeom prst="rect">
          <a:avLst/>
        </a:prstGeom>
      </xdr:spPr>
    </xdr:pic>
    <xdr:clientData/>
  </xdr:oneCellAnchor>
  <xdr:oneCellAnchor>
    <xdr:from>
      <xdr:col>3</xdr:col>
      <xdr:colOff>419100</xdr:colOff>
      <xdr:row>76</xdr:row>
      <xdr:rowOff>134620</xdr:rowOff>
    </xdr:from>
    <xdr:ext cx="528320" cy="407670"/>
    <xdr:pic>
      <xdr:nvPicPr>
        <xdr:cNvPr id="105" name="图片 3">
          <a:extLst>
            <a:ext uri="{FF2B5EF4-FFF2-40B4-BE49-F238E27FC236}">
              <a16:creationId xmlns:a16="http://schemas.microsoft.com/office/drawing/2014/main" id="{A00BF847-7EE1-4D7F-90B5-46CC8ECCF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33850" y="40863520"/>
          <a:ext cx="528320" cy="40767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419100</xdr:colOff>
      <xdr:row>77</xdr:row>
      <xdr:rowOff>134620</xdr:rowOff>
    </xdr:from>
    <xdr:ext cx="528320" cy="407670"/>
    <xdr:pic>
      <xdr:nvPicPr>
        <xdr:cNvPr id="106" name="图片 3">
          <a:extLst>
            <a:ext uri="{FF2B5EF4-FFF2-40B4-BE49-F238E27FC236}">
              <a16:creationId xmlns:a16="http://schemas.microsoft.com/office/drawing/2014/main" id="{FB9A0CFD-FDED-4153-9263-123E8414F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33850" y="41492170"/>
          <a:ext cx="528320" cy="40767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419100</xdr:colOff>
      <xdr:row>78</xdr:row>
      <xdr:rowOff>134620</xdr:rowOff>
    </xdr:from>
    <xdr:ext cx="528320" cy="407670"/>
    <xdr:pic>
      <xdr:nvPicPr>
        <xdr:cNvPr id="107" name="图片 3">
          <a:extLst>
            <a:ext uri="{FF2B5EF4-FFF2-40B4-BE49-F238E27FC236}">
              <a16:creationId xmlns:a16="http://schemas.microsoft.com/office/drawing/2014/main" id="{EDAC1B19-5D47-44DE-9A57-DC6D26FA8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33850" y="42120820"/>
          <a:ext cx="528320" cy="40767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419100</xdr:colOff>
      <xdr:row>79</xdr:row>
      <xdr:rowOff>134620</xdr:rowOff>
    </xdr:from>
    <xdr:ext cx="528320" cy="407670"/>
    <xdr:pic>
      <xdr:nvPicPr>
        <xdr:cNvPr id="108" name="图片 3">
          <a:extLst>
            <a:ext uri="{FF2B5EF4-FFF2-40B4-BE49-F238E27FC236}">
              <a16:creationId xmlns:a16="http://schemas.microsoft.com/office/drawing/2014/main" id="{FF05BC82-B9BB-49E7-9A1E-1E96429FD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33850" y="42749470"/>
          <a:ext cx="528320" cy="407670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3</xdr:col>
      <xdr:colOff>295275</xdr:colOff>
      <xdr:row>82</xdr:row>
      <xdr:rowOff>95250</xdr:rowOff>
    </xdr:from>
    <xdr:to>
      <xdr:col>3</xdr:col>
      <xdr:colOff>974090</xdr:colOff>
      <xdr:row>82</xdr:row>
      <xdr:rowOff>512445</xdr:rowOff>
    </xdr:to>
    <xdr:pic>
      <xdr:nvPicPr>
        <xdr:cNvPr id="109" name="图片 5">
          <a:extLst>
            <a:ext uri="{FF2B5EF4-FFF2-40B4-BE49-F238E27FC236}">
              <a16:creationId xmlns:a16="http://schemas.microsoft.com/office/drawing/2014/main" id="{D89AF733-B953-4506-9A3A-743F6B7C3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13520" r="22321"/>
        <a:stretch>
          <a:fillRect/>
        </a:stretch>
      </xdr:blipFill>
      <xdr:spPr>
        <a:xfrm>
          <a:off x="4010025" y="43967400"/>
          <a:ext cx="678815" cy="41719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3</xdr:col>
      <xdr:colOff>360680</xdr:colOff>
      <xdr:row>83</xdr:row>
      <xdr:rowOff>133350</xdr:rowOff>
    </xdr:from>
    <xdr:ext cx="678815" cy="417195"/>
    <xdr:pic>
      <xdr:nvPicPr>
        <xdr:cNvPr id="110" name="图片 5">
          <a:extLst>
            <a:ext uri="{FF2B5EF4-FFF2-40B4-BE49-F238E27FC236}">
              <a16:creationId xmlns:a16="http://schemas.microsoft.com/office/drawing/2014/main" id="{2C06D799-3882-4CA2-B9B6-607D313C0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13520" r="22321"/>
        <a:stretch>
          <a:fillRect/>
        </a:stretch>
      </xdr:blipFill>
      <xdr:spPr>
        <a:xfrm>
          <a:off x="4075430" y="44634150"/>
          <a:ext cx="678815" cy="41719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360680</xdr:colOff>
      <xdr:row>84</xdr:row>
      <xdr:rowOff>133350</xdr:rowOff>
    </xdr:from>
    <xdr:ext cx="678815" cy="417195"/>
    <xdr:pic>
      <xdr:nvPicPr>
        <xdr:cNvPr id="111" name="图片 5">
          <a:extLst>
            <a:ext uri="{FF2B5EF4-FFF2-40B4-BE49-F238E27FC236}">
              <a16:creationId xmlns:a16="http://schemas.microsoft.com/office/drawing/2014/main" id="{D3362EB0-DE98-4D40-A79D-3DB81215D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13520" r="22321"/>
        <a:stretch>
          <a:fillRect/>
        </a:stretch>
      </xdr:blipFill>
      <xdr:spPr>
        <a:xfrm>
          <a:off x="4075430" y="45262800"/>
          <a:ext cx="678815" cy="41719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360680</xdr:colOff>
      <xdr:row>85</xdr:row>
      <xdr:rowOff>133350</xdr:rowOff>
    </xdr:from>
    <xdr:ext cx="678815" cy="417195"/>
    <xdr:pic>
      <xdr:nvPicPr>
        <xdr:cNvPr id="112" name="图片 5">
          <a:extLst>
            <a:ext uri="{FF2B5EF4-FFF2-40B4-BE49-F238E27FC236}">
              <a16:creationId xmlns:a16="http://schemas.microsoft.com/office/drawing/2014/main" id="{AB590331-BD10-4018-96AF-669D9CC25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13520" r="22321"/>
        <a:stretch>
          <a:fillRect/>
        </a:stretch>
      </xdr:blipFill>
      <xdr:spPr>
        <a:xfrm>
          <a:off x="4075430" y="45891450"/>
          <a:ext cx="678815" cy="41719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255270</xdr:colOff>
      <xdr:row>88</xdr:row>
      <xdr:rowOff>113030</xdr:rowOff>
    </xdr:from>
    <xdr:ext cx="695325" cy="431800"/>
    <xdr:pic>
      <xdr:nvPicPr>
        <xdr:cNvPr id="113" name="图片 6">
          <a:extLst>
            <a:ext uri="{FF2B5EF4-FFF2-40B4-BE49-F238E27FC236}">
              <a16:creationId xmlns:a16="http://schemas.microsoft.com/office/drawing/2014/main" id="{EDD64AF1-A5CF-462E-B014-21431BFD6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70020" y="47128430"/>
          <a:ext cx="695325" cy="43180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255270</xdr:colOff>
      <xdr:row>89</xdr:row>
      <xdr:rowOff>113030</xdr:rowOff>
    </xdr:from>
    <xdr:ext cx="695325" cy="431800"/>
    <xdr:pic>
      <xdr:nvPicPr>
        <xdr:cNvPr id="114" name="图片 6">
          <a:extLst>
            <a:ext uri="{FF2B5EF4-FFF2-40B4-BE49-F238E27FC236}">
              <a16:creationId xmlns:a16="http://schemas.microsoft.com/office/drawing/2014/main" id="{77F2ADF5-24E2-4690-923F-CCA5B42FD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70020" y="47757080"/>
          <a:ext cx="695325" cy="43180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255270</xdr:colOff>
      <xdr:row>90</xdr:row>
      <xdr:rowOff>113030</xdr:rowOff>
    </xdr:from>
    <xdr:ext cx="695325" cy="431800"/>
    <xdr:pic>
      <xdr:nvPicPr>
        <xdr:cNvPr id="115" name="图片 6">
          <a:extLst>
            <a:ext uri="{FF2B5EF4-FFF2-40B4-BE49-F238E27FC236}">
              <a16:creationId xmlns:a16="http://schemas.microsoft.com/office/drawing/2014/main" id="{F76133C1-21F4-4473-98B8-04E350F32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70020" y="48385730"/>
          <a:ext cx="695325" cy="43180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255270</xdr:colOff>
      <xdr:row>91</xdr:row>
      <xdr:rowOff>113030</xdr:rowOff>
    </xdr:from>
    <xdr:ext cx="695325" cy="431800"/>
    <xdr:pic>
      <xdr:nvPicPr>
        <xdr:cNvPr id="116" name="图片 6">
          <a:extLst>
            <a:ext uri="{FF2B5EF4-FFF2-40B4-BE49-F238E27FC236}">
              <a16:creationId xmlns:a16="http://schemas.microsoft.com/office/drawing/2014/main" id="{9AA464D2-658D-49E7-BB7A-3E5BA6947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70020" y="49014380"/>
          <a:ext cx="695325" cy="43180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441325</xdr:colOff>
      <xdr:row>121</xdr:row>
      <xdr:rowOff>82550</xdr:rowOff>
    </xdr:from>
    <xdr:ext cx="419735" cy="431165"/>
    <xdr:pic>
      <xdr:nvPicPr>
        <xdr:cNvPr id="117" name="图片 113">
          <a:extLst>
            <a:ext uri="{FF2B5EF4-FFF2-40B4-BE49-F238E27FC236}">
              <a16:creationId xmlns:a16="http://schemas.microsoft.com/office/drawing/2014/main" id="{66CFBCF9-2C38-407B-9393-C84A14DE0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156075" y="67824350"/>
          <a:ext cx="419735" cy="43116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441325</xdr:colOff>
      <xdr:row>122</xdr:row>
      <xdr:rowOff>82550</xdr:rowOff>
    </xdr:from>
    <xdr:ext cx="419735" cy="431165"/>
    <xdr:pic>
      <xdr:nvPicPr>
        <xdr:cNvPr id="118" name="图片 113">
          <a:extLst>
            <a:ext uri="{FF2B5EF4-FFF2-40B4-BE49-F238E27FC236}">
              <a16:creationId xmlns:a16="http://schemas.microsoft.com/office/drawing/2014/main" id="{CA157707-9BF9-4CDA-A77B-8358C1343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156075" y="68453000"/>
          <a:ext cx="419735" cy="43116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441325</xdr:colOff>
      <xdr:row>123</xdr:row>
      <xdr:rowOff>82550</xdr:rowOff>
    </xdr:from>
    <xdr:ext cx="419735" cy="431165"/>
    <xdr:pic>
      <xdr:nvPicPr>
        <xdr:cNvPr id="119" name="图片 113">
          <a:extLst>
            <a:ext uri="{FF2B5EF4-FFF2-40B4-BE49-F238E27FC236}">
              <a16:creationId xmlns:a16="http://schemas.microsoft.com/office/drawing/2014/main" id="{CB4DB1EB-E5A2-44E0-B0E5-24EB95724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156075" y="69081650"/>
          <a:ext cx="419735" cy="43116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441325</xdr:colOff>
      <xdr:row>124</xdr:row>
      <xdr:rowOff>82550</xdr:rowOff>
    </xdr:from>
    <xdr:ext cx="419735" cy="431165"/>
    <xdr:pic>
      <xdr:nvPicPr>
        <xdr:cNvPr id="120" name="图片 113">
          <a:extLst>
            <a:ext uri="{FF2B5EF4-FFF2-40B4-BE49-F238E27FC236}">
              <a16:creationId xmlns:a16="http://schemas.microsoft.com/office/drawing/2014/main" id="{EDCC4122-DD3C-46A1-95FF-936E09EE1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156075" y="69710300"/>
          <a:ext cx="419735" cy="43116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368300</xdr:colOff>
      <xdr:row>139</xdr:row>
      <xdr:rowOff>60960</xdr:rowOff>
    </xdr:from>
    <xdr:ext cx="585470" cy="490855"/>
    <xdr:pic>
      <xdr:nvPicPr>
        <xdr:cNvPr id="123" name="图片 123">
          <a:extLst>
            <a:ext uri="{FF2B5EF4-FFF2-40B4-BE49-F238E27FC236}">
              <a16:creationId xmlns:a16="http://schemas.microsoft.com/office/drawing/2014/main" id="{CDC3D1BF-C83F-435A-A3A4-E75B3FB3A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083050" y="78575535"/>
          <a:ext cx="585470" cy="49085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368300</xdr:colOff>
      <xdr:row>140</xdr:row>
      <xdr:rowOff>60960</xdr:rowOff>
    </xdr:from>
    <xdr:ext cx="585470" cy="490855"/>
    <xdr:pic>
      <xdr:nvPicPr>
        <xdr:cNvPr id="124" name="图片 123">
          <a:extLst>
            <a:ext uri="{FF2B5EF4-FFF2-40B4-BE49-F238E27FC236}">
              <a16:creationId xmlns:a16="http://schemas.microsoft.com/office/drawing/2014/main" id="{9E63E673-2B6B-4A98-8FEF-EA1025394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083050" y="79156560"/>
          <a:ext cx="585470" cy="49085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473710</xdr:colOff>
      <xdr:row>50</xdr:row>
      <xdr:rowOff>10160</xdr:rowOff>
    </xdr:from>
    <xdr:ext cx="481330" cy="560705"/>
    <xdr:pic>
      <xdr:nvPicPr>
        <xdr:cNvPr id="125" name="图片 74">
          <a:extLst>
            <a:ext uri="{FF2B5EF4-FFF2-40B4-BE49-F238E27FC236}">
              <a16:creationId xmlns:a16="http://schemas.microsoft.com/office/drawing/2014/main" id="{320AAA5A-35DB-401F-956B-BF8484A20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88460" y="30309185"/>
          <a:ext cx="481330" cy="56070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473710</xdr:colOff>
      <xdr:row>53</xdr:row>
      <xdr:rowOff>10160</xdr:rowOff>
    </xdr:from>
    <xdr:ext cx="481330" cy="560705"/>
    <xdr:pic>
      <xdr:nvPicPr>
        <xdr:cNvPr id="126" name="图片 74">
          <a:extLst>
            <a:ext uri="{FF2B5EF4-FFF2-40B4-BE49-F238E27FC236}">
              <a16:creationId xmlns:a16="http://schemas.microsoft.com/office/drawing/2014/main" id="{4B607C69-B1EA-49C2-9F94-944F08E12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88460" y="32252285"/>
          <a:ext cx="481330" cy="56070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473710</xdr:colOff>
      <xdr:row>51</xdr:row>
      <xdr:rowOff>10160</xdr:rowOff>
    </xdr:from>
    <xdr:ext cx="481330" cy="560705"/>
    <xdr:pic>
      <xdr:nvPicPr>
        <xdr:cNvPr id="127" name="图片 74">
          <a:extLst>
            <a:ext uri="{FF2B5EF4-FFF2-40B4-BE49-F238E27FC236}">
              <a16:creationId xmlns:a16="http://schemas.microsoft.com/office/drawing/2014/main" id="{FC904CC8-948D-4107-8284-52C5E4EE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88460" y="30956885"/>
          <a:ext cx="481330" cy="56070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473710</xdr:colOff>
      <xdr:row>52</xdr:row>
      <xdr:rowOff>10160</xdr:rowOff>
    </xdr:from>
    <xdr:ext cx="481330" cy="560705"/>
    <xdr:pic>
      <xdr:nvPicPr>
        <xdr:cNvPr id="128" name="图片 74">
          <a:extLst>
            <a:ext uri="{FF2B5EF4-FFF2-40B4-BE49-F238E27FC236}">
              <a16:creationId xmlns:a16="http://schemas.microsoft.com/office/drawing/2014/main" id="{A2CA4CF2-1C9C-4F9B-93BC-3664FDC89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88460" y="31604585"/>
          <a:ext cx="481330" cy="56070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66675</xdr:colOff>
      <xdr:row>34</xdr:row>
      <xdr:rowOff>95250</xdr:rowOff>
    </xdr:from>
    <xdr:ext cx="609600" cy="506776"/>
    <xdr:pic>
      <xdr:nvPicPr>
        <xdr:cNvPr id="129" name="Immagine 128">
          <a:extLst>
            <a:ext uri="{FF2B5EF4-FFF2-40B4-BE49-F238E27FC236}">
              <a16:creationId xmlns:a16="http://schemas.microsoft.com/office/drawing/2014/main" id="{D32BCBA2-92DC-4200-AB35-12DEDEDC7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781425" y="18830925"/>
          <a:ext cx="609600" cy="506776"/>
        </a:xfrm>
        <a:prstGeom prst="rect">
          <a:avLst/>
        </a:prstGeom>
      </xdr:spPr>
    </xdr:pic>
    <xdr:clientData/>
  </xdr:oneCellAnchor>
  <xdr:oneCellAnchor>
    <xdr:from>
      <xdr:col>3</xdr:col>
      <xdr:colOff>722630</xdr:colOff>
      <xdr:row>34</xdr:row>
      <xdr:rowOff>93345</xdr:rowOff>
    </xdr:from>
    <xdr:ext cx="451395" cy="477520"/>
    <xdr:pic>
      <xdr:nvPicPr>
        <xdr:cNvPr id="130" name="图片 12">
          <a:extLst>
            <a:ext uri="{FF2B5EF4-FFF2-40B4-BE49-F238E27FC236}">
              <a16:creationId xmlns:a16="http://schemas.microsoft.com/office/drawing/2014/main" id="{D064F08D-BA46-4613-9BDE-5B6D32514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437380" y="18829020"/>
          <a:ext cx="451395" cy="47752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66675</xdr:colOff>
      <xdr:row>33</xdr:row>
      <xdr:rowOff>95250</xdr:rowOff>
    </xdr:from>
    <xdr:ext cx="609600" cy="506776"/>
    <xdr:pic>
      <xdr:nvPicPr>
        <xdr:cNvPr id="131" name="Immagine 130">
          <a:extLst>
            <a:ext uri="{FF2B5EF4-FFF2-40B4-BE49-F238E27FC236}">
              <a16:creationId xmlns:a16="http://schemas.microsoft.com/office/drawing/2014/main" id="{67BEE6A0-DC40-4693-959B-9641C4E0F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781425" y="18202275"/>
          <a:ext cx="609600" cy="506776"/>
        </a:xfrm>
        <a:prstGeom prst="rect">
          <a:avLst/>
        </a:prstGeom>
      </xdr:spPr>
    </xdr:pic>
    <xdr:clientData/>
  </xdr:oneCellAnchor>
  <xdr:oneCellAnchor>
    <xdr:from>
      <xdr:col>3</xdr:col>
      <xdr:colOff>722630</xdr:colOff>
      <xdr:row>33</xdr:row>
      <xdr:rowOff>93345</xdr:rowOff>
    </xdr:from>
    <xdr:ext cx="451395" cy="477520"/>
    <xdr:pic>
      <xdr:nvPicPr>
        <xdr:cNvPr id="132" name="图片 12">
          <a:extLst>
            <a:ext uri="{FF2B5EF4-FFF2-40B4-BE49-F238E27FC236}">
              <a16:creationId xmlns:a16="http://schemas.microsoft.com/office/drawing/2014/main" id="{F4E9BCCC-3088-4390-B530-9D5ECFD60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437380" y="18200370"/>
          <a:ext cx="451395" cy="47752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392430</xdr:colOff>
      <xdr:row>104</xdr:row>
      <xdr:rowOff>0</xdr:rowOff>
    </xdr:from>
    <xdr:ext cx="546100" cy="469265"/>
    <xdr:pic>
      <xdr:nvPicPr>
        <xdr:cNvPr id="133" name="图片 89">
          <a:extLst>
            <a:ext uri="{FF2B5EF4-FFF2-40B4-BE49-F238E27FC236}">
              <a16:creationId xmlns:a16="http://schemas.microsoft.com/office/drawing/2014/main" id="{2D86142E-3DF3-44FD-A1B6-5944984E5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107180" y="55517415"/>
          <a:ext cx="546100" cy="46926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392430</xdr:colOff>
      <xdr:row>105</xdr:row>
      <xdr:rowOff>53340</xdr:rowOff>
    </xdr:from>
    <xdr:ext cx="546100" cy="469265"/>
    <xdr:pic>
      <xdr:nvPicPr>
        <xdr:cNvPr id="136" name="图片 89">
          <a:extLst>
            <a:ext uri="{FF2B5EF4-FFF2-40B4-BE49-F238E27FC236}">
              <a16:creationId xmlns:a16="http://schemas.microsoft.com/office/drawing/2014/main" id="{94CB72F3-2859-42DE-BD76-748F7F4D5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107180" y="57403365"/>
          <a:ext cx="546100" cy="469265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3</xdr:col>
      <xdr:colOff>851444</xdr:colOff>
      <xdr:row>21</xdr:row>
      <xdr:rowOff>33473</xdr:rowOff>
    </xdr:from>
    <xdr:to>
      <xdr:col>3</xdr:col>
      <xdr:colOff>1467394</xdr:colOff>
      <xdr:row>21</xdr:row>
      <xdr:rowOff>608783</xdr:rowOff>
    </xdr:to>
    <xdr:pic>
      <xdr:nvPicPr>
        <xdr:cNvPr id="137" name="图片 23">
          <a:extLst>
            <a:ext uri="{FF2B5EF4-FFF2-40B4-BE49-F238E27FC236}">
              <a16:creationId xmlns:a16="http://schemas.microsoft.com/office/drawing/2014/main" id="{01CD204F-CEA9-4EBA-AB04-228E83768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66194" y="11225348"/>
          <a:ext cx="61595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840558</xdr:colOff>
      <xdr:row>22</xdr:row>
      <xdr:rowOff>36195</xdr:rowOff>
    </xdr:from>
    <xdr:to>
      <xdr:col>3</xdr:col>
      <xdr:colOff>1456508</xdr:colOff>
      <xdr:row>22</xdr:row>
      <xdr:rowOff>611505</xdr:rowOff>
    </xdr:to>
    <xdr:pic>
      <xdr:nvPicPr>
        <xdr:cNvPr id="138" name="图片 23">
          <a:extLst>
            <a:ext uri="{FF2B5EF4-FFF2-40B4-BE49-F238E27FC236}">
              <a16:creationId xmlns:a16="http://schemas.microsoft.com/office/drawing/2014/main" id="{E1210A93-9483-4FCF-913B-6E8945DD1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55308" y="11856720"/>
          <a:ext cx="615950" cy="57531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3</xdr:col>
      <xdr:colOff>848722</xdr:colOff>
      <xdr:row>24</xdr:row>
      <xdr:rowOff>40822</xdr:rowOff>
    </xdr:from>
    <xdr:ext cx="615950" cy="575310"/>
    <xdr:pic>
      <xdr:nvPicPr>
        <xdr:cNvPr id="139" name="图片 23">
          <a:extLst>
            <a:ext uri="{FF2B5EF4-FFF2-40B4-BE49-F238E27FC236}">
              <a16:creationId xmlns:a16="http://schemas.microsoft.com/office/drawing/2014/main" id="{3FBBECFA-8CB2-43FF-A914-45B4F29FB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63472" y="13118647"/>
          <a:ext cx="615950" cy="57531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2</xdr:col>
      <xdr:colOff>1628593</xdr:colOff>
      <xdr:row>24</xdr:row>
      <xdr:rowOff>25218</xdr:rowOff>
    </xdr:from>
    <xdr:ext cx="638810" cy="555625"/>
    <xdr:pic>
      <xdr:nvPicPr>
        <xdr:cNvPr id="140" name="图片 20">
          <a:extLst>
            <a:ext uri="{FF2B5EF4-FFF2-40B4-BE49-F238E27FC236}">
              <a16:creationId xmlns:a16="http://schemas.microsoft.com/office/drawing/2014/main" id="{22D11FD7-6C9C-40D2-A398-C06CACE5D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95518" y="13103043"/>
          <a:ext cx="638810" cy="55562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1101997</xdr:colOff>
      <xdr:row>100</xdr:row>
      <xdr:rowOff>134802</xdr:rowOff>
    </xdr:from>
    <xdr:ext cx="542925" cy="372745"/>
    <xdr:pic>
      <xdr:nvPicPr>
        <xdr:cNvPr id="141" name="图片 85">
          <a:extLst>
            <a:ext uri="{FF2B5EF4-FFF2-40B4-BE49-F238E27FC236}">
              <a16:creationId xmlns:a16="http://schemas.microsoft.com/office/drawing/2014/main" id="{31BA5DC8-27E2-48F1-A1D5-E4364C6D9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816747" y="53084277"/>
          <a:ext cx="542925" cy="372745"/>
        </a:xfrm>
        <a:prstGeom prst="rect">
          <a:avLst/>
        </a:prstGeom>
      </xdr:spPr>
    </xdr:pic>
    <xdr:clientData/>
  </xdr:oneCellAnchor>
  <xdr:oneCellAnchor>
    <xdr:from>
      <xdr:col>3</xdr:col>
      <xdr:colOff>410210</xdr:colOff>
      <xdr:row>100</xdr:row>
      <xdr:rowOff>120015</xdr:rowOff>
    </xdr:from>
    <xdr:ext cx="571500" cy="429260"/>
    <xdr:pic>
      <xdr:nvPicPr>
        <xdr:cNvPr id="142" name="图片 86">
          <a:extLst>
            <a:ext uri="{FF2B5EF4-FFF2-40B4-BE49-F238E27FC236}">
              <a16:creationId xmlns:a16="http://schemas.microsoft.com/office/drawing/2014/main" id="{6455C146-1031-4E33-8CF0-3F1DC7807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124960" y="53069490"/>
          <a:ext cx="571500" cy="429260"/>
        </a:xfrm>
        <a:prstGeom prst="rect">
          <a:avLst/>
        </a:prstGeom>
      </xdr:spPr>
    </xdr:pic>
    <xdr:clientData/>
  </xdr:oneCellAnchor>
  <xdr:oneCellAnchor>
    <xdr:from>
      <xdr:col>3</xdr:col>
      <xdr:colOff>1101997</xdr:colOff>
      <xdr:row>101</xdr:row>
      <xdr:rowOff>134802</xdr:rowOff>
    </xdr:from>
    <xdr:ext cx="542925" cy="372745"/>
    <xdr:pic>
      <xdr:nvPicPr>
        <xdr:cNvPr id="143" name="图片 85">
          <a:extLst>
            <a:ext uri="{FF2B5EF4-FFF2-40B4-BE49-F238E27FC236}">
              <a16:creationId xmlns:a16="http://schemas.microsoft.com/office/drawing/2014/main" id="{85F34846-141D-40AC-A32F-9D4EA1CA0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816747" y="53712927"/>
          <a:ext cx="542925" cy="372745"/>
        </a:xfrm>
        <a:prstGeom prst="rect">
          <a:avLst/>
        </a:prstGeom>
      </xdr:spPr>
    </xdr:pic>
    <xdr:clientData/>
  </xdr:oneCellAnchor>
  <xdr:oneCellAnchor>
    <xdr:from>
      <xdr:col>3</xdr:col>
      <xdr:colOff>410210</xdr:colOff>
      <xdr:row>101</xdr:row>
      <xdr:rowOff>120015</xdr:rowOff>
    </xdr:from>
    <xdr:ext cx="571500" cy="429260"/>
    <xdr:pic>
      <xdr:nvPicPr>
        <xdr:cNvPr id="144" name="图片 86">
          <a:extLst>
            <a:ext uri="{FF2B5EF4-FFF2-40B4-BE49-F238E27FC236}">
              <a16:creationId xmlns:a16="http://schemas.microsoft.com/office/drawing/2014/main" id="{ABD1BD40-3201-4101-BAC5-72E69BEC6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124960" y="53698140"/>
          <a:ext cx="571500" cy="429260"/>
        </a:xfrm>
        <a:prstGeom prst="rect">
          <a:avLst/>
        </a:prstGeom>
      </xdr:spPr>
    </xdr:pic>
    <xdr:clientData/>
  </xdr:oneCellAnchor>
  <xdr:oneCellAnchor>
    <xdr:from>
      <xdr:col>3</xdr:col>
      <xdr:colOff>349885</xdr:colOff>
      <xdr:row>113</xdr:row>
      <xdr:rowOff>67945</xdr:rowOff>
    </xdr:from>
    <xdr:ext cx="624205" cy="429260"/>
    <xdr:pic>
      <xdr:nvPicPr>
        <xdr:cNvPr id="145" name="图片 101">
          <a:extLst>
            <a:ext uri="{FF2B5EF4-FFF2-40B4-BE49-F238E27FC236}">
              <a16:creationId xmlns:a16="http://schemas.microsoft.com/office/drawing/2014/main" id="{585E950F-1B1A-4ECC-A19A-341F9B9AC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064635" y="62894845"/>
          <a:ext cx="624205" cy="42926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1144633</xdr:colOff>
      <xdr:row>113</xdr:row>
      <xdr:rowOff>112849</xdr:rowOff>
    </xdr:from>
    <xdr:ext cx="704850" cy="429260"/>
    <xdr:pic>
      <xdr:nvPicPr>
        <xdr:cNvPr id="146" name="图片 102">
          <a:extLst>
            <a:ext uri="{FF2B5EF4-FFF2-40B4-BE49-F238E27FC236}">
              <a16:creationId xmlns:a16="http://schemas.microsoft.com/office/drawing/2014/main" id="{ED70691B-ABA2-431B-B9ED-46BFFF11C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859383" y="62939749"/>
          <a:ext cx="704850" cy="42926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349885</xdr:colOff>
      <xdr:row>114</xdr:row>
      <xdr:rowOff>67945</xdr:rowOff>
    </xdr:from>
    <xdr:ext cx="624205" cy="429260"/>
    <xdr:pic>
      <xdr:nvPicPr>
        <xdr:cNvPr id="147" name="图片 101">
          <a:extLst>
            <a:ext uri="{FF2B5EF4-FFF2-40B4-BE49-F238E27FC236}">
              <a16:creationId xmlns:a16="http://schemas.microsoft.com/office/drawing/2014/main" id="{0BFACE41-6DDE-4B2A-92E7-1402DC678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064635" y="63542545"/>
          <a:ext cx="624205" cy="42926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1144633</xdr:colOff>
      <xdr:row>114</xdr:row>
      <xdr:rowOff>112849</xdr:rowOff>
    </xdr:from>
    <xdr:ext cx="704850" cy="429260"/>
    <xdr:pic>
      <xdr:nvPicPr>
        <xdr:cNvPr id="148" name="图片 102">
          <a:extLst>
            <a:ext uri="{FF2B5EF4-FFF2-40B4-BE49-F238E27FC236}">
              <a16:creationId xmlns:a16="http://schemas.microsoft.com/office/drawing/2014/main" id="{6AE1777D-FB70-4074-AD35-7E09D96B5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859383" y="63587449"/>
          <a:ext cx="704850" cy="42926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436245</xdr:colOff>
      <xdr:row>127</xdr:row>
      <xdr:rowOff>100965</xdr:rowOff>
    </xdr:from>
    <xdr:ext cx="424180" cy="352425"/>
    <xdr:pic>
      <xdr:nvPicPr>
        <xdr:cNvPr id="149" name="图片 114">
          <a:extLst>
            <a:ext uri="{FF2B5EF4-FFF2-40B4-BE49-F238E27FC236}">
              <a16:creationId xmlns:a16="http://schemas.microsoft.com/office/drawing/2014/main" id="{20676F31-06DC-45FC-9FE8-CCFC5ED09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150995" y="70986015"/>
          <a:ext cx="424180" cy="35242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1191260</xdr:colOff>
      <xdr:row>127</xdr:row>
      <xdr:rowOff>119743</xdr:rowOff>
    </xdr:from>
    <xdr:ext cx="448945" cy="317500"/>
    <xdr:pic>
      <xdr:nvPicPr>
        <xdr:cNvPr id="150" name="图片 115">
          <a:extLst>
            <a:ext uri="{FF2B5EF4-FFF2-40B4-BE49-F238E27FC236}">
              <a16:creationId xmlns:a16="http://schemas.microsoft.com/office/drawing/2014/main" id="{E8ED2758-14F1-4CD0-9BDA-E2228C726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906010" y="71004793"/>
          <a:ext cx="448945" cy="31750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436245</xdr:colOff>
      <xdr:row>128</xdr:row>
      <xdr:rowOff>100965</xdr:rowOff>
    </xdr:from>
    <xdr:ext cx="424180" cy="352425"/>
    <xdr:pic>
      <xdr:nvPicPr>
        <xdr:cNvPr id="151" name="图片 114">
          <a:extLst>
            <a:ext uri="{FF2B5EF4-FFF2-40B4-BE49-F238E27FC236}">
              <a16:creationId xmlns:a16="http://schemas.microsoft.com/office/drawing/2014/main" id="{A86FA93B-286E-423B-8139-83AF0322E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150995" y="71614665"/>
          <a:ext cx="424180" cy="35242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1191260</xdr:colOff>
      <xdr:row>128</xdr:row>
      <xdr:rowOff>119743</xdr:rowOff>
    </xdr:from>
    <xdr:ext cx="448945" cy="317500"/>
    <xdr:pic>
      <xdr:nvPicPr>
        <xdr:cNvPr id="152" name="图片 115">
          <a:extLst>
            <a:ext uri="{FF2B5EF4-FFF2-40B4-BE49-F238E27FC236}">
              <a16:creationId xmlns:a16="http://schemas.microsoft.com/office/drawing/2014/main" id="{04DE2F8A-33A8-4C98-B25B-CA3D26B43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906010" y="71633443"/>
          <a:ext cx="448945" cy="31750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436245</xdr:colOff>
      <xdr:row>129</xdr:row>
      <xdr:rowOff>100965</xdr:rowOff>
    </xdr:from>
    <xdr:ext cx="424180" cy="352425"/>
    <xdr:pic>
      <xdr:nvPicPr>
        <xdr:cNvPr id="153" name="图片 114">
          <a:extLst>
            <a:ext uri="{FF2B5EF4-FFF2-40B4-BE49-F238E27FC236}">
              <a16:creationId xmlns:a16="http://schemas.microsoft.com/office/drawing/2014/main" id="{6E5B6516-0B08-42CD-A10C-BD3031C2C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150995" y="72243315"/>
          <a:ext cx="424180" cy="35242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1191260</xdr:colOff>
      <xdr:row>129</xdr:row>
      <xdr:rowOff>119743</xdr:rowOff>
    </xdr:from>
    <xdr:ext cx="448945" cy="317500"/>
    <xdr:pic>
      <xdr:nvPicPr>
        <xdr:cNvPr id="154" name="图片 115">
          <a:extLst>
            <a:ext uri="{FF2B5EF4-FFF2-40B4-BE49-F238E27FC236}">
              <a16:creationId xmlns:a16="http://schemas.microsoft.com/office/drawing/2014/main" id="{5940BDDD-A9AB-4A96-BFA2-EBE2594C5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906010" y="72262093"/>
          <a:ext cx="448945" cy="31750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436245</xdr:colOff>
      <xdr:row>130</xdr:row>
      <xdr:rowOff>100965</xdr:rowOff>
    </xdr:from>
    <xdr:ext cx="424180" cy="352425"/>
    <xdr:pic>
      <xdr:nvPicPr>
        <xdr:cNvPr id="155" name="图片 114">
          <a:extLst>
            <a:ext uri="{FF2B5EF4-FFF2-40B4-BE49-F238E27FC236}">
              <a16:creationId xmlns:a16="http://schemas.microsoft.com/office/drawing/2014/main" id="{F31892BF-B832-4A30-895E-75007A8CE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150995" y="72871965"/>
          <a:ext cx="424180" cy="35242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1191260</xdr:colOff>
      <xdr:row>130</xdr:row>
      <xdr:rowOff>119743</xdr:rowOff>
    </xdr:from>
    <xdr:ext cx="448945" cy="317500"/>
    <xdr:pic>
      <xdr:nvPicPr>
        <xdr:cNvPr id="156" name="图片 115">
          <a:extLst>
            <a:ext uri="{FF2B5EF4-FFF2-40B4-BE49-F238E27FC236}">
              <a16:creationId xmlns:a16="http://schemas.microsoft.com/office/drawing/2014/main" id="{31E1BDC4-24C2-4005-932E-D9858A061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906010" y="72890743"/>
          <a:ext cx="448945" cy="31750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848722</xdr:colOff>
      <xdr:row>25</xdr:row>
      <xdr:rowOff>40822</xdr:rowOff>
    </xdr:from>
    <xdr:ext cx="615950" cy="575310"/>
    <xdr:pic>
      <xdr:nvPicPr>
        <xdr:cNvPr id="3" name="图片 23">
          <a:extLst>
            <a:ext uri="{FF2B5EF4-FFF2-40B4-BE49-F238E27FC236}">
              <a16:creationId xmlns:a16="http://schemas.microsoft.com/office/drawing/2014/main" id="{FC1C3D58-8CA2-45A1-8EE0-1AD31673E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63472" y="13076465"/>
          <a:ext cx="615950" cy="57531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2</xdr:col>
      <xdr:colOff>1628593</xdr:colOff>
      <xdr:row>25</xdr:row>
      <xdr:rowOff>25218</xdr:rowOff>
    </xdr:from>
    <xdr:ext cx="638810" cy="555625"/>
    <xdr:pic>
      <xdr:nvPicPr>
        <xdr:cNvPr id="4" name="图片 20">
          <a:extLst>
            <a:ext uri="{FF2B5EF4-FFF2-40B4-BE49-F238E27FC236}">
              <a16:creationId xmlns:a16="http://schemas.microsoft.com/office/drawing/2014/main" id="{6581A486-0FB4-42E6-8F23-357C72F61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96879" y="13060861"/>
          <a:ext cx="638810" cy="55562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299720</xdr:colOff>
      <xdr:row>19</xdr:row>
      <xdr:rowOff>42545</xdr:rowOff>
    </xdr:from>
    <xdr:ext cx="753110" cy="460375"/>
    <xdr:pic>
      <xdr:nvPicPr>
        <xdr:cNvPr id="5" name="图片 11">
          <a:extLst>
            <a:ext uri="{FF2B5EF4-FFF2-40B4-BE49-F238E27FC236}">
              <a16:creationId xmlns:a16="http://schemas.microsoft.com/office/drawing/2014/main" id="{F9A265C8-D791-404B-B81A-20E9CE45D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14470" y="9948545"/>
          <a:ext cx="753110" cy="46037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280035</xdr:colOff>
      <xdr:row>13</xdr:row>
      <xdr:rowOff>201295</xdr:rowOff>
    </xdr:from>
    <xdr:ext cx="676910" cy="252730"/>
    <xdr:pic>
      <xdr:nvPicPr>
        <xdr:cNvPr id="6" name="图片 10">
          <a:extLst>
            <a:ext uri="{FF2B5EF4-FFF2-40B4-BE49-F238E27FC236}">
              <a16:creationId xmlns:a16="http://schemas.microsoft.com/office/drawing/2014/main" id="{C7227257-766E-4764-9826-3F88BA8D0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94785" y="6977652"/>
          <a:ext cx="676910" cy="25273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370840</xdr:colOff>
      <xdr:row>7</xdr:row>
      <xdr:rowOff>48895</xdr:rowOff>
    </xdr:from>
    <xdr:ext cx="539750" cy="488315"/>
    <xdr:pic>
      <xdr:nvPicPr>
        <xdr:cNvPr id="7" name="图片 9">
          <a:extLst>
            <a:ext uri="{FF2B5EF4-FFF2-40B4-BE49-F238E27FC236}">
              <a16:creationId xmlns:a16="http://schemas.microsoft.com/office/drawing/2014/main" id="{6AD0367A-988E-43FC-B757-AC7BA4BCA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5590" y="3695609"/>
          <a:ext cx="539750" cy="48831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419100</xdr:colOff>
      <xdr:row>80</xdr:row>
      <xdr:rowOff>134620</xdr:rowOff>
    </xdr:from>
    <xdr:ext cx="528320" cy="407670"/>
    <xdr:pic>
      <xdr:nvPicPr>
        <xdr:cNvPr id="8" name="图片 3">
          <a:extLst>
            <a:ext uri="{FF2B5EF4-FFF2-40B4-BE49-F238E27FC236}">
              <a16:creationId xmlns:a16="http://schemas.microsoft.com/office/drawing/2014/main" id="{FDBE5CFB-D6C0-4598-ABEA-07ED9166E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33850" y="49201977"/>
          <a:ext cx="528320" cy="40767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360680</xdr:colOff>
      <xdr:row>86</xdr:row>
      <xdr:rowOff>133350</xdr:rowOff>
    </xdr:from>
    <xdr:ext cx="678815" cy="417195"/>
    <xdr:pic>
      <xdr:nvPicPr>
        <xdr:cNvPr id="11" name="图片 5">
          <a:extLst>
            <a:ext uri="{FF2B5EF4-FFF2-40B4-BE49-F238E27FC236}">
              <a16:creationId xmlns:a16="http://schemas.microsoft.com/office/drawing/2014/main" id="{B109E221-C980-46BA-8BCA-6EE7EEC20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13520" r="22321"/>
        <a:stretch>
          <a:fillRect/>
        </a:stretch>
      </xdr:blipFill>
      <xdr:spPr>
        <a:xfrm>
          <a:off x="4075430" y="52956279"/>
          <a:ext cx="678815" cy="41719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255270</xdr:colOff>
      <xdr:row>92</xdr:row>
      <xdr:rowOff>113030</xdr:rowOff>
    </xdr:from>
    <xdr:ext cx="695325" cy="431800"/>
    <xdr:pic>
      <xdr:nvPicPr>
        <xdr:cNvPr id="13" name="图片 6">
          <a:extLst>
            <a:ext uri="{FF2B5EF4-FFF2-40B4-BE49-F238E27FC236}">
              <a16:creationId xmlns:a16="http://schemas.microsoft.com/office/drawing/2014/main" id="{46D7A7E9-FD8C-40B3-B089-9B3786AC4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70020" y="56691530"/>
          <a:ext cx="695325" cy="43180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441325</xdr:colOff>
      <xdr:row>125</xdr:row>
      <xdr:rowOff>82550</xdr:rowOff>
    </xdr:from>
    <xdr:ext cx="419735" cy="431165"/>
    <xdr:pic>
      <xdr:nvPicPr>
        <xdr:cNvPr id="14" name="图片 113">
          <a:extLst>
            <a:ext uri="{FF2B5EF4-FFF2-40B4-BE49-F238E27FC236}">
              <a16:creationId xmlns:a16="http://schemas.microsoft.com/office/drawing/2014/main" id="{89ED34F8-5AFA-4F50-9E38-E0DB9F311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156075" y="78024264"/>
          <a:ext cx="419735" cy="43116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152400</xdr:colOff>
      <xdr:row>31</xdr:row>
      <xdr:rowOff>161925</xdr:rowOff>
    </xdr:from>
    <xdr:ext cx="767080" cy="207645"/>
    <xdr:pic>
      <xdr:nvPicPr>
        <xdr:cNvPr id="15" name="图片 4">
          <a:extLst>
            <a:ext uri="{FF2B5EF4-FFF2-40B4-BE49-F238E27FC236}">
              <a16:creationId xmlns:a16="http://schemas.microsoft.com/office/drawing/2014/main" id="{C4797EB8-8900-48B6-BAA2-0B18028B4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867150" y="19143889"/>
          <a:ext cx="767080" cy="207645"/>
        </a:xfrm>
        <a:prstGeom prst="rect">
          <a:avLst/>
        </a:prstGeom>
      </xdr:spPr>
    </xdr:pic>
    <xdr:clientData/>
  </xdr:oneCellAnchor>
  <xdr:twoCellAnchor editAs="oneCell">
    <xdr:from>
      <xdr:col>3</xdr:col>
      <xdr:colOff>367393</xdr:colOff>
      <xdr:row>55</xdr:row>
      <xdr:rowOff>40821</xdr:rowOff>
    </xdr:from>
    <xdr:to>
      <xdr:col>3</xdr:col>
      <xdr:colOff>1254661</xdr:colOff>
      <xdr:row>55</xdr:row>
      <xdr:rowOff>593271</xdr:rowOff>
    </xdr:to>
    <xdr:pic>
      <xdr:nvPicPr>
        <xdr:cNvPr id="16" name="图片 73">
          <a:extLst>
            <a:ext uri="{FF2B5EF4-FFF2-40B4-BE49-F238E27FC236}">
              <a16:creationId xmlns:a16="http://schemas.microsoft.com/office/drawing/2014/main" id="{28935E6D-BCB2-4A82-A8FD-2C3512A87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082143" y="31976785"/>
          <a:ext cx="887268" cy="552450"/>
        </a:xfrm>
        <a:prstGeom prst="rect">
          <a:avLst/>
        </a:prstGeom>
      </xdr:spPr>
    </xdr:pic>
    <xdr:clientData/>
  </xdr:twoCellAnchor>
  <xdr:oneCellAnchor>
    <xdr:from>
      <xdr:col>3</xdr:col>
      <xdr:colOff>367393</xdr:colOff>
      <xdr:row>56</xdr:row>
      <xdr:rowOff>40821</xdr:rowOff>
    </xdr:from>
    <xdr:ext cx="887268" cy="552450"/>
    <xdr:pic>
      <xdr:nvPicPr>
        <xdr:cNvPr id="17" name="图片 73">
          <a:extLst>
            <a:ext uri="{FF2B5EF4-FFF2-40B4-BE49-F238E27FC236}">
              <a16:creationId xmlns:a16="http://schemas.microsoft.com/office/drawing/2014/main" id="{088B5B28-B862-486A-87E1-0410C7E5E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082143" y="31976785"/>
          <a:ext cx="887268" cy="552450"/>
        </a:xfrm>
        <a:prstGeom prst="rect">
          <a:avLst/>
        </a:prstGeom>
      </xdr:spPr>
    </xdr:pic>
    <xdr:clientData/>
  </xdr:oneCellAnchor>
  <xdr:oneCellAnchor>
    <xdr:from>
      <xdr:col>3</xdr:col>
      <xdr:colOff>367393</xdr:colOff>
      <xdr:row>57</xdr:row>
      <xdr:rowOff>40821</xdr:rowOff>
    </xdr:from>
    <xdr:ext cx="887268" cy="552450"/>
    <xdr:pic>
      <xdr:nvPicPr>
        <xdr:cNvPr id="18" name="图片 73">
          <a:extLst>
            <a:ext uri="{FF2B5EF4-FFF2-40B4-BE49-F238E27FC236}">
              <a16:creationId xmlns:a16="http://schemas.microsoft.com/office/drawing/2014/main" id="{DBE27DE5-BD96-45C9-BE58-4A1181648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082143" y="31976785"/>
          <a:ext cx="887268" cy="552450"/>
        </a:xfrm>
        <a:prstGeom prst="rect">
          <a:avLst/>
        </a:prstGeom>
      </xdr:spPr>
    </xdr:pic>
    <xdr:clientData/>
  </xdr:oneCellAnchor>
  <xdr:oneCellAnchor>
    <xdr:from>
      <xdr:col>3</xdr:col>
      <xdr:colOff>367393</xdr:colOff>
      <xdr:row>58</xdr:row>
      <xdr:rowOff>40821</xdr:rowOff>
    </xdr:from>
    <xdr:ext cx="887268" cy="552450"/>
    <xdr:pic>
      <xdr:nvPicPr>
        <xdr:cNvPr id="19" name="图片 73">
          <a:extLst>
            <a:ext uri="{FF2B5EF4-FFF2-40B4-BE49-F238E27FC236}">
              <a16:creationId xmlns:a16="http://schemas.microsoft.com/office/drawing/2014/main" id="{B5747794-E566-41EA-9AF0-E7F68E264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082143" y="31976785"/>
          <a:ext cx="887268" cy="552450"/>
        </a:xfrm>
        <a:prstGeom prst="rect">
          <a:avLst/>
        </a:prstGeom>
      </xdr:spPr>
    </xdr:pic>
    <xdr:clientData/>
  </xdr:oneCellAnchor>
  <xdr:oneCellAnchor>
    <xdr:from>
      <xdr:col>3</xdr:col>
      <xdr:colOff>367393</xdr:colOff>
      <xdr:row>59</xdr:row>
      <xdr:rowOff>40821</xdr:rowOff>
    </xdr:from>
    <xdr:ext cx="887268" cy="552450"/>
    <xdr:pic>
      <xdr:nvPicPr>
        <xdr:cNvPr id="20" name="图片 73">
          <a:extLst>
            <a:ext uri="{FF2B5EF4-FFF2-40B4-BE49-F238E27FC236}">
              <a16:creationId xmlns:a16="http://schemas.microsoft.com/office/drawing/2014/main" id="{60DC568A-2704-4EC5-8CF3-22C99B612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082143" y="31976785"/>
          <a:ext cx="887268" cy="552450"/>
        </a:xfrm>
        <a:prstGeom prst="rect">
          <a:avLst/>
        </a:prstGeom>
      </xdr:spPr>
    </xdr:pic>
    <xdr:clientData/>
  </xdr:oneCellAnchor>
  <xdr:oneCellAnchor>
    <xdr:from>
      <xdr:col>3</xdr:col>
      <xdr:colOff>367393</xdr:colOff>
      <xdr:row>60</xdr:row>
      <xdr:rowOff>40821</xdr:rowOff>
    </xdr:from>
    <xdr:ext cx="887268" cy="552450"/>
    <xdr:pic>
      <xdr:nvPicPr>
        <xdr:cNvPr id="21" name="图片 73">
          <a:extLst>
            <a:ext uri="{FF2B5EF4-FFF2-40B4-BE49-F238E27FC236}">
              <a16:creationId xmlns:a16="http://schemas.microsoft.com/office/drawing/2014/main" id="{0E219A8F-A2DA-4636-B719-757D1E7E5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082143" y="31976785"/>
          <a:ext cx="887268" cy="552450"/>
        </a:xfrm>
        <a:prstGeom prst="rect">
          <a:avLst/>
        </a:prstGeom>
      </xdr:spPr>
    </xdr:pic>
    <xdr:clientData/>
  </xdr:oneCellAnchor>
  <xdr:oneCellAnchor>
    <xdr:from>
      <xdr:col>3</xdr:col>
      <xdr:colOff>342265</xdr:colOff>
      <xdr:row>63</xdr:row>
      <xdr:rowOff>66675</xdr:rowOff>
    </xdr:from>
    <xdr:ext cx="410210" cy="470478"/>
    <xdr:pic>
      <xdr:nvPicPr>
        <xdr:cNvPr id="22" name="图片 80">
          <a:extLst>
            <a:ext uri="{FF2B5EF4-FFF2-40B4-BE49-F238E27FC236}">
              <a16:creationId xmlns:a16="http://schemas.microsoft.com/office/drawing/2014/main" id="{356445E6-899A-417E-BB0F-D17003828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057015" y="36275282"/>
          <a:ext cx="410210" cy="470478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342265</xdr:colOff>
      <xdr:row>64</xdr:row>
      <xdr:rowOff>66675</xdr:rowOff>
    </xdr:from>
    <xdr:ext cx="410210" cy="470478"/>
    <xdr:pic>
      <xdr:nvPicPr>
        <xdr:cNvPr id="23" name="图片 80">
          <a:extLst>
            <a:ext uri="{FF2B5EF4-FFF2-40B4-BE49-F238E27FC236}">
              <a16:creationId xmlns:a16="http://schemas.microsoft.com/office/drawing/2014/main" id="{81FA05E9-5189-496A-942D-748741245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057015" y="36275282"/>
          <a:ext cx="410210" cy="470478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342265</xdr:colOff>
      <xdr:row>65</xdr:row>
      <xdr:rowOff>66675</xdr:rowOff>
    </xdr:from>
    <xdr:ext cx="410210" cy="470478"/>
    <xdr:pic>
      <xdr:nvPicPr>
        <xdr:cNvPr id="24" name="图片 80">
          <a:extLst>
            <a:ext uri="{FF2B5EF4-FFF2-40B4-BE49-F238E27FC236}">
              <a16:creationId xmlns:a16="http://schemas.microsoft.com/office/drawing/2014/main" id="{A094BDD1-4FD5-46DA-BEFB-10A8E4DB3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057015" y="36275282"/>
          <a:ext cx="410210" cy="470478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4</xdr:col>
      <xdr:colOff>272144</xdr:colOff>
      <xdr:row>159</xdr:row>
      <xdr:rowOff>21953</xdr:rowOff>
    </xdr:from>
    <xdr:ext cx="358140" cy="431165"/>
    <xdr:pic>
      <xdr:nvPicPr>
        <xdr:cNvPr id="25" name="图片 8">
          <a:extLst>
            <a:ext uri="{FF2B5EF4-FFF2-40B4-BE49-F238E27FC236}">
              <a16:creationId xmlns:a16="http://schemas.microsoft.com/office/drawing/2014/main" id="{DE2AC9CE-201C-4A1A-95DF-94DD41D45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919108" y="96959239"/>
          <a:ext cx="358140" cy="431165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3</xdr:col>
      <xdr:colOff>505007</xdr:colOff>
      <xdr:row>95</xdr:row>
      <xdr:rowOff>89988</xdr:rowOff>
    </xdr:from>
    <xdr:to>
      <xdr:col>3</xdr:col>
      <xdr:colOff>863147</xdr:colOff>
      <xdr:row>95</xdr:row>
      <xdr:rowOff>521153</xdr:rowOff>
    </xdr:to>
    <xdr:pic>
      <xdr:nvPicPr>
        <xdr:cNvPr id="26" name="图片 8">
          <a:extLst>
            <a:ext uri="{FF2B5EF4-FFF2-40B4-BE49-F238E27FC236}">
              <a16:creationId xmlns:a16="http://schemas.microsoft.com/office/drawing/2014/main" id="{2201952F-C3DF-46CB-B936-730FBD08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19757" y="57634595"/>
          <a:ext cx="358140" cy="431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40821</xdr:colOff>
      <xdr:row>159</xdr:row>
      <xdr:rowOff>13607</xdr:rowOff>
    </xdr:from>
    <xdr:to>
      <xdr:col>5</xdr:col>
      <xdr:colOff>398961</xdr:colOff>
      <xdr:row>160</xdr:row>
      <xdr:rowOff>77378</xdr:rowOff>
    </xdr:to>
    <xdr:pic>
      <xdr:nvPicPr>
        <xdr:cNvPr id="27" name="图片 8">
          <a:extLst>
            <a:ext uri="{FF2B5EF4-FFF2-40B4-BE49-F238E27FC236}">
              <a16:creationId xmlns:a16="http://schemas.microsoft.com/office/drawing/2014/main" id="{723A13D8-3FED-4688-A51E-33C9AC530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368142" y="98229964"/>
          <a:ext cx="358140" cy="431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326572</xdr:colOff>
      <xdr:row>98</xdr:row>
      <xdr:rowOff>108857</xdr:rowOff>
    </xdr:from>
    <xdr:to>
      <xdr:col>3</xdr:col>
      <xdr:colOff>882832</xdr:colOff>
      <xdr:row>98</xdr:row>
      <xdr:rowOff>496207</xdr:rowOff>
    </xdr:to>
    <xdr:pic>
      <xdr:nvPicPr>
        <xdr:cNvPr id="28" name="图片 90">
          <a:extLst>
            <a:ext uri="{FF2B5EF4-FFF2-40B4-BE49-F238E27FC236}">
              <a16:creationId xmlns:a16="http://schemas.microsoft.com/office/drawing/2014/main" id="{D2FDF012-33BF-4FA0-B118-6C987A7E8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041322" y="59163857"/>
          <a:ext cx="556260" cy="387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204107</xdr:colOff>
      <xdr:row>93</xdr:row>
      <xdr:rowOff>68036</xdr:rowOff>
    </xdr:from>
    <xdr:to>
      <xdr:col>3</xdr:col>
      <xdr:colOff>760367</xdr:colOff>
      <xdr:row>93</xdr:row>
      <xdr:rowOff>455386</xdr:rowOff>
    </xdr:to>
    <xdr:pic>
      <xdr:nvPicPr>
        <xdr:cNvPr id="29" name="图片 90">
          <a:extLst>
            <a:ext uri="{FF2B5EF4-FFF2-40B4-BE49-F238E27FC236}">
              <a16:creationId xmlns:a16="http://schemas.microsoft.com/office/drawing/2014/main" id="{305E9CBE-A6E9-442E-B8AB-3789027F6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918857" y="55707643"/>
          <a:ext cx="556260" cy="387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217714</xdr:colOff>
      <xdr:row>35</xdr:row>
      <xdr:rowOff>81643</xdr:rowOff>
    </xdr:from>
    <xdr:to>
      <xdr:col>3</xdr:col>
      <xdr:colOff>773974</xdr:colOff>
      <xdr:row>35</xdr:row>
      <xdr:rowOff>468993</xdr:rowOff>
    </xdr:to>
    <xdr:pic>
      <xdr:nvPicPr>
        <xdr:cNvPr id="30" name="图片 90">
          <a:extLst>
            <a:ext uri="{FF2B5EF4-FFF2-40B4-BE49-F238E27FC236}">
              <a16:creationId xmlns:a16="http://schemas.microsoft.com/office/drawing/2014/main" id="{B7C14A63-1EED-4E4F-89AA-8D06661F7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932464" y="22193250"/>
          <a:ext cx="556260" cy="387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285750</xdr:colOff>
      <xdr:row>36</xdr:row>
      <xdr:rowOff>68036</xdr:rowOff>
    </xdr:from>
    <xdr:to>
      <xdr:col>3</xdr:col>
      <xdr:colOff>571500</xdr:colOff>
      <xdr:row>36</xdr:row>
      <xdr:rowOff>421821</xdr:rowOff>
    </xdr:to>
    <xdr:pic>
      <xdr:nvPicPr>
        <xdr:cNvPr id="31" name="图片 90">
          <a:extLst>
            <a:ext uri="{FF2B5EF4-FFF2-40B4-BE49-F238E27FC236}">
              <a16:creationId xmlns:a16="http://schemas.microsoft.com/office/drawing/2014/main" id="{81DBA790-F9E4-41B6-A5A8-4118E5549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000500" y="22805572"/>
          <a:ext cx="285750" cy="353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1006929</xdr:colOff>
      <xdr:row>95</xdr:row>
      <xdr:rowOff>108857</xdr:rowOff>
    </xdr:from>
    <xdr:to>
      <xdr:col>3</xdr:col>
      <xdr:colOff>1319893</xdr:colOff>
      <xdr:row>95</xdr:row>
      <xdr:rowOff>326789</xdr:rowOff>
    </xdr:to>
    <xdr:pic>
      <xdr:nvPicPr>
        <xdr:cNvPr id="32" name="图片 90">
          <a:extLst>
            <a:ext uri="{FF2B5EF4-FFF2-40B4-BE49-F238E27FC236}">
              <a16:creationId xmlns:a16="http://schemas.microsoft.com/office/drawing/2014/main" id="{3080CB32-B02B-42B0-A68C-671391D2E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721679" y="57653464"/>
          <a:ext cx="312964" cy="217932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3</xdr:col>
      <xdr:colOff>285750</xdr:colOff>
      <xdr:row>45</xdr:row>
      <xdr:rowOff>68036</xdr:rowOff>
    </xdr:from>
    <xdr:ext cx="285750" cy="353785"/>
    <xdr:pic>
      <xdr:nvPicPr>
        <xdr:cNvPr id="33" name="图片 90">
          <a:extLst>
            <a:ext uri="{FF2B5EF4-FFF2-40B4-BE49-F238E27FC236}">
              <a16:creationId xmlns:a16="http://schemas.microsoft.com/office/drawing/2014/main" id="{985EEB3C-6658-48CE-89C7-89BFEA2E3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000500" y="22125215"/>
          <a:ext cx="285750" cy="35378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557893</xdr:colOff>
      <xdr:row>54</xdr:row>
      <xdr:rowOff>81643</xdr:rowOff>
    </xdr:from>
    <xdr:ext cx="285750" cy="353785"/>
    <xdr:pic>
      <xdr:nvPicPr>
        <xdr:cNvPr id="49" name="图片 90">
          <a:extLst>
            <a:ext uri="{FF2B5EF4-FFF2-40B4-BE49-F238E27FC236}">
              <a16:creationId xmlns:a16="http://schemas.microsoft.com/office/drawing/2014/main" id="{7D9E415B-C4EF-4261-AFA6-EC92F419D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272643" y="33242250"/>
          <a:ext cx="285750" cy="35378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306705</xdr:colOff>
      <xdr:row>108</xdr:row>
      <xdr:rowOff>161925</xdr:rowOff>
    </xdr:from>
    <xdr:ext cx="556260" cy="387350"/>
    <xdr:pic>
      <xdr:nvPicPr>
        <xdr:cNvPr id="104" name="图片 90">
          <a:extLst>
            <a:ext uri="{FF2B5EF4-FFF2-40B4-BE49-F238E27FC236}">
              <a16:creationId xmlns:a16="http://schemas.microsoft.com/office/drawing/2014/main" id="{8A488810-B0E3-4CB7-A98E-C7714BCAE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831330" y="98078925"/>
          <a:ext cx="556260" cy="38735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306705</xdr:colOff>
      <xdr:row>131</xdr:row>
      <xdr:rowOff>161925</xdr:rowOff>
    </xdr:from>
    <xdr:ext cx="556260" cy="387350"/>
    <xdr:pic>
      <xdr:nvPicPr>
        <xdr:cNvPr id="157" name="图片 90">
          <a:extLst>
            <a:ext uri="{FF2B5EF4-FFF2-40B4-BE49-F238E27FC236}">
              <a16:creationId xmlns:a16="http://schemas.microsoft.com/office/drawing/2014/main" id="{9725C14B-0A38-4B0C-855F-5936CCB8A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021455" y="67109068"/>
          <a:ext cx="556260" cy="38735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306705</xdr:colOff>
      <xdr:row>141</xdr:row>
      <xdr:rowOff>161925</xdr:rowOff>
    </xdr:from>
    <xdr:ext cx="556260" cy="387350"/>
    <xdr:pic>
      <xdr:nvPicPr>
        <xdr:cNvPr id="158" name="图片 90">
          <a:extLst>
            <a:ext uri="{FF2B5EF4-FFF2-40B4-BE49-F238E27FC236}">
              <a16:creationId xmlns:a16="http://schemas.microsoft.com/office/drawing/2014/main" id="{DA828153-32D5-4E5D-94A9-4180F2BF5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021455" y="81573461"/>
          <a:ext cx="556260" cy="387350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3</xdr:col>
      <xdr:colOff>1010557</xdr:colOff>
      <xdr:row>138</xdr:row>
      <xdr:rowOff>36466</xdr:rowOff>
    </xdr:from>
    <xdr:to>
      <xdr:col>3</xdr:col>
      <xdr:colOff>1596027</xdr:colOff>
      <xdr:row>138</xdr:row>
      <xdr:rowOff>527321</xdr:rowOff>
    </xdr:to>
    <xdr:pic>
      <xdr:nvPicPr>
        <xdr:cNvPr id="160" name="图片 123">
          <a:extLst>
            <a:ext uri="{FF2B5EF4-FFF2-40B4-BE49-F238E27FC236}">
              <a16:creationId xmlns:a16="http://schemas.microsoft.com/office/drawing/2014/main" id="{8A2CF512-1522-43AD-A605-6088B86DB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725307" y="87897787"/>
          <a:ext cx="585470" cy="490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1135743</xdr:colOff>
      <xdr:row>139</xdr:row>
      <xdr:rowOff>80008</xdr:rowOff>
    </xdr:from>
    <xdr:to>
      <xdr:col>3</xdr:col>
      <xdr:colOff>1721213</xdr:colOff>
      <xdr:row>139</xdr:row>
      <xdr:rowOff>570863</xdr:rowOff>
    </xdr:to>
    <xdr:pic>
      <xdr:nvPicPr>
        <xdr:cNvPr id="161" name="图片 123">
          <a:extLst>
            <a:ext uri="{FF2B5EF4-FFF2-40B4-BE49-F238E27FC236}">
              <a16:creationId xmlns:a16="http://schemas.microsoft.com/office/drawing/2014/main" id="{A24EC840-E016-475F-8EB6-8883EC114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850493" y="88526437"/>
          <a:ext cx="585470" cy="490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1183821</xdr:colOff>
      <xdr:row>140</xdr:row>
      <xdr:rowOff>41908</xdr:rowOff>
    </xdr:from>
    <xdr:to>
      <xdr:col>3</xdr:col>
      <xdr:colOff>1669505</xdr:colOff>
      <xdr:row>140</xdr:row>
      <xdr:rowOff>532763</xdr:rowOff>
    </xdr:to>
    <xdr:pic>
      <xdr:nvPicPr>
        <xdr:cNvPr id="162" name="图片 123">
          <a:extLst>
            <a:ext uri="{FF2B5EF4-FFF2-40B4-BE49-F238E27FC236}">
              <a16:creationId xmlns:a16="http://schemas.microsoft.com/office/drawing/2014/main" id="{A8F51006-5A90-4492-8AEF-3B0E5117C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898571" y="89073444"/>
          <a:ext cx="485684" cy="490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1074964</xdr:colOff>
      <xdr:row>111</xdr:row>
      <xdr:rowOff>95250</xdr:rowOff>
    </xdr:from>
    <xdr:to>
      <xdr:col>3</xdr:col>
      <xdr:colOff>1838869</xdr:colOff>
      <xdr:row>111</xdr:row>
      <xdr:rowOff>483235</xdr:rowOff>
    </xdr:to>
    <xdr:pic>
      <xdr:nvPicPr>
        <xdr:cNvPr id="54" name="图片 96">
          <a:extLst>
            <a:ext uri="{FF2B5EF4-FFF2-40B4-BE49-F238E27FC236}">
              <a16:creationId xmlns:a16="http://schemas.microsoft.com/office/drawing/2014/main" id="{CDF4083A-B478-4F92-82D0-66D933BFC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789714" y="70308107"/>
          <a:ext cx="763905" cy="387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925286</xdr:colOff>
      <xdr:row>109</xdr:row>
      <xdr:rowOff>108857</xdr:rowOff>
    </xdr:from>
    <xdr:to>
      <xdr:col>3</xdr:col>
      <xdr:colOff>1259296</xdr:colOff>
      <xdr:row>109</xdr:row>
      <xdr:rowOff>485865</xdr:rowOff>
    </xdr:to>
    <xdr:pic>
      <xdr:nvPicPr>
        <xdr:cNvPr id="82" name="图片 94">
          <a:extLst>
            <a:ext uri="{FF2B5EF4-FFF2-40B4-BE49-F238E27FC236}">
              <a16:creationId xmlns:a16="http://schemas.microsoft.com/office/drawing/2014/main" id="{1BE878FC-720D-4EAD-B86E-0C06EED16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640036" y="69015428"/>
          <a:ext cx="334010" cy="37700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789215</xdr:colOff>
      <xdr:row>107</xdr:row>
      <xdr:rowOff>27214</xdr:rowOff>
    </xdr:from>
    <xdr:to>
      <xdr:col>3</xdr:col>
      <xdr:colOff>1255305</xdr:colOff>
      <xdr:row>107</xdr:row>
      <xdr:rowOff>535849</xdr:rowOff>
    </xdr:to>
    <xdr:pic>
      <xdr:nvPicPr>
        <xdr:cNvPr id="159" name="图片 93">
          <a:extLst>
            <a:ext uri="{FF2B5EF4-FFF2-40B4-BE49-F238E27FC236}">
              <a16:creationId xmlns:a16="http://schemas.microsoft.com/office/drawing/2014/main" id="{E269D867-60B6-4314-A37F-6E7389C64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503965" y="67627500"/>
          <a:ext cx="466090" cy="508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204107</xdr:colOff>
      <xdr:row>94</xdr:row>
      <xdr:rowOff>40822</xdr:rowOff>
    </xdr:from>
    <xdr:to>
      <xdr:col>3</xdr:col>
      <xdr:colOff>889997</xdr:colOff>
      <xdr:row>94</xdr:row>
      <xdr:rowOff>585109</xdr:rowOff>
    </xdr:to>
    <xdr:pic>
      <xdr:nvPicPr>
        <xdr:cNvPr id="163" name="图片 35" descr="1646879706(1)">
          <a:extLst>
            <a:ext uri="{FF2B5EF4-FFF2-40B4-BE49-F238E27FC236}">
              <a16:creationId xmlns:a16="http://schemas.microsoft.com/office/drawing/2014/main" id="{3A9793F7-1EEB-4E9C-9D2C-05ECCBFA1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918857" y="58238572"/>
          <a:ext cx="685890" cy="5442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161925</xdr:rowOff>
    </xdr:from>
    <xdr:to>
      <xdr:col>5</xdr:col>
      <xdr:colOff>134408</xdr:colOff>
      <xdr:row>4</xdr:row>
      <xdr:rowOff>57150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B11823B6-90EB-4C81-BC47-2E960F0311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61925"/>
          <a:ext cx="2591858" cy="876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138642</xdr:colOff>
      <xdr:row>0</xdr:row>
      <xdr:rowOff>111126</xdr:rowOff>
    </xdr:from>
    <xdr:to>
      <xdr:col>2</xdr:col>
      <xdr:colOff>1930400</xdr:colOff>
      <xdr:row>5</xdr:row>
      <xdr:rowOff>34926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669DBEB3-554F-41AB-BD58-024C240B19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17" y="111126"/>
          <a:ext cx="2591858" cy="87630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476250</xdr:colOff>
      <xdr:row>0</xdr:row>
      <xdr:rowOff>161925</xdr:rowOff>
    </xdr:from>
    <xdr:to>
      <xdr:col>7</xdr:col>
      <xdr:colOff>444728</xdr:colOff>
      <xdr:row>5</xdr:row>
      <xdr:rowOff>47625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44BB542F-7BF2-4FF5-B683-447E80DB1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161925"/>
          <a:ext cx="606653" cy="838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161925</xdr:rowOff>
    </xdr:from>
    <xdr:to>
      <xdr:col>5</xdr:col>
      <xdr:colOff>134408</xdr:colOff>
      <xdr:row>4</xdr:row>
      <xdr:rowOff>57150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F55A4BD3-D69B-487F-8AAF-1FCCCD7993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61925"/>
          <a:ext cx="2591858" cy="876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138642</xdr:colOff>
      <xdr:row>0</xdr:row>
      <xdr:rowOff>111126</xdr:rowOff>
    </xdr:from>
    <xdr:to>
      <xdr:col>2</xdr:col>
      <xdr:colOff>1930400</xdr:colOff>
      <xdr:row>5</xdr:row>
      <xdr:rowOff>34926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BD165C4-37EA-4B91-9E8F-D095232CC74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17" y="111126"/>
          <a:ext cx="2591858" cy="87630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476250</xdr:colOff>
      <xdr:row>0</xdr:row>
      <xdr:rowOff>161925</xdr:rowOff>
    </xdr:from>
    <xdr:to>
      <xdr:col>7</xdr:col>
      <xdr:colOff>444728</xdr:colOff>
      <xdr:row>5</xdr:row>
      <xdr:rowOff>47625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B9051163-53D4-40CD-B555-1D8C46004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161925"/>
          <a:ext cx="606653" cy="838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161925</xdr:rowOff>
    </xdr:from>
    <xdr:to>
      <xdr:col>5</xdr:col>
      <xdr:colOff>39158</xdr:colOff>
      <xdr:row>4</xdr:row>
      <xdr:rowOff>57150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31817CD0-CCA2-4C25-99DA-4437953A258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61925"/>
          <a:ext cx="2591858" cy="876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138642</xdr:colOff>
      <xdr:row>0</xdr:row>
      <xdr:rowOff>111126</xdr:rowOff>
    </xdr:from>
    <xdr:to>
      <xdr:col>2</xdr:col>
      <xdr:colOff>1930400</xdr:colOff>
      <xdr:row>5</xdr:row>
      <xdr:rowOff>34926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FFD52D79-A07B-41CA-8DB9-E2060725B73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17" y="111126"/>
          <a:ext cx="2591858" cy="87630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476250</xdr:colOff>
      <xdr:row>0</xdr:row>
      <xdr:rowOff>161925</xdr:rowOff>
    </xdr:from>
    <xdr:to>
      <xdr:col>7</xdr:col>
      <xdr:colOff>444728</xdr:colOff>
      <xdr:row>5</xdr:row>
      <xdr:rowOff>47625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F7BCD594-0352-44D0-83E1-5FC190950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161925"/>
          <a:ext cx="606653" cy="838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161925</xdr:rowOff>
    </xdr:from>
    <xdr:to>
      <xdr:col>5</xdr:col>
      <xdr:colOff>134408</xdr:colOff>
      <xdr:row>4</xdr:row>
      <xdr:rowOff>57150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577C0B4-CCF0-4429-A4D5-A02364D34BE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61925"/>
          <a:ext cx="2591858" cy="876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138642</xdr:colOff>
      <xdr:row>0</xdr:row>
      <xdr:rowOff>111126</xdr:rowOff>
    </xdr:from>
    <xdr:to>
      <xdr:col>2</xdr:col>
      <xdr:colOff>1930400</xdr:colOff>
      <xdr:row>5</xdr:row>
      <xdr:rowOff>34926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F830F870-AE90-46D1-88DD-0D266CF8DC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17" y="111126"/>
          <a:ext cx="2591858" cy="87630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476250</xdr:colOff>
      <xdr:row>0</xdr:row>
      <xdr:rowOff>161925</xdr:rowOff>
    </xdr:from>
    <xdr:to>
      <xdr:col>7</xdr:col>
      <xdr:colOff>444728</xdr:colOff>
      <xdr:row>5</xdr:row>
      <xdr:rowOff>47625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5DEED018-DA9E-4B0D-B990-0E21C521D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161925"/>
          <a:ext cx="606653" cy="83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60"/>
  <sheetViews>
    <sheetView workbookViewId="0">
      <selection activeCell="E19" sqref="E19"/>
    </sheetView>
  </sheetViews>
  <sheetFormatPr defaultColWidth="8.85546875" defaultRowHeight="15" x14ac:dyDescent="0.25"/>
  <cols>
    <col min="1" max="1" width="1" customWidth="1"/>
    <col min="2" max="2" width="12" customWidth="1"/>
    <col min="3" max="3" width="38.7109375" customWidth="1"/>
    <col min="4" max="4" width="8.28515625" customWidth="1"/>
    <col min="5" max="5" width="13.5703125" customWidth="1"/>
    <col min="6" max="6" width="9.7109375" customWidth="1"/>
    <col min="7" max="7" width="9.5703125" customWidth="1"/>
    <col min="8" max="8" width="14" customWidth="1"/>
    <col min="9" max="9" width="2" customWidth="1"/>
    <col min="10" max="10" width="10.5703125" customWidth="1"/>
    <col min="11" max="11" width="12.85546875" customWidth="1"/>
    <col min="14" max="14" width="20.5703125" customWidth="1"/>
  </cols>
  <sheetData>
    <row r="1" spans="1:9" x14ac:dyDescent="0.25">
      <c r="A1" s="28"/>
      <c r="B1" s="28"/>
      <c r="C1" s="28"/>
      <c r="D1" s="28"/>
      <c r="E1" s="28"/>
      <c r="F1" s="28"/>
      <c r="G1" s="28"/>
      <c r="H1" s="28"/>
    </row>
    <row r="2" spans="1:9" x14ac:dyDescent="0.25">
      <c r="A2" s="28"/>
      <c r="B2" s="28"/>
      <c r="C2" s="28"/>
      <c r="D2" s="28"/>
      <c r="E2" s="28"/>
      <c r="F2" s="28"/>
      <c r="G2" s="28"/>
      <c r="H2" s="28"/>
    </row>
    <row r="3" spans="1:9" x14ac:dyDescent="0.25">
      <c r="A3" s="28"/>
      <c r="B3" s="28"/>
      <c r="C3" s="28"/>
      <c r="D3" s="28"/>
      <c r="E3" s="28"/>
      <c r="F3" s="28"/>
      <c r="G3" s="28"/>
      <c r="H3" s="28"/>
    </row>
    <row r="4" spans="1:9" x14ac:dyDescent="0.25">
      <c r="A4" s="28"/>
      <c r="B4" s="28"/>
      <c r="C4" s="28"/>
      <c r="D4" s="28"/>
      <c r="E4" s="28"/>
      <c r="F4" s="28"/>
      <c r="G4" s="28"/>
      <c r="H4" s="28"/>
    </row>
    <row r="5" spans="1:9" x14ac:dyDescent="0.25">
      <c r="A5" s="28"/>
      <c r="B5" s="28"/>
      <c r="C5" s="28"/>
      <c r="D5" s="28"/>
      <c r="E5" s="28"/>
      <c r="F5" s="28"/>
      <c r="G5" s="28"/>
      <c r="H5" s="28"/>
    </row>
    <row r="6" spans="1:9" x14ac:dyDescent="0.25">
      <c r="A6" s="28"/>
      <c r="B6" s="28"/>
      <c r="C6" s="28"/>
      <c r="D6" s="28"/>
      <c r="E6" s="28"/>
      <c r="F6" s="28"/>
      <c r="G6" s="28"/>
      <c r="H6" s="28"/>
    </row>
    <row r="7" spans="1:9" x14ac:dyDescent="0.25">
      <c r="A7" s="28"/>
      <c r="B7" s="28"/>
      <c r="C7" s="28"/>
      <c r="D7" s="28"/>
      <c r="E7" s="28"/>
      <c r="F7" s="28"/>
      <c r="G7" s="28"/>
      <c r="H7" s="28"/>
    </row>
    <row r="8" spans="1:9" ht="15" customHeight="1" x14ac:dyDescent="0.35">
      <c r="A8" s="28"/>
      <c r="B8" s="148" t="s">
        <v>274</v>
      </c>
      <c r="C8" s="148"/>
      <c r="D8" s="148"/>
      <c r="E8" s="148"/>
      <c r="F8" s="148"/>
      <c r="G8" s="148"/>
      <c r="H8" s="148"/>
      <c r="I8" s="5"/>
    </row>
    <row r="9" spans="1:9" ht="15.75" customHeight="1" thickBot="1" x14ac:dyDescent="0.4">
      <c r="A9" s="28"/>
      <c r="B9" s="149"/>
      <c r="C9" s="149"/>
      <c r="D9" s="149"/>
      <c r="E9" s="149"/>
      <c r="F9" s="149"/>
      <c r="G9" s="149"/>
      <c r="H9" s="149"/>
      <c r="I9" s="5"/>
    </row>
    <row r="10" spans="1:9" ht="15.75" customHeight="1" thickTop="1" x14ac:dyDescent="0.5">
      <c r="A10" s="28"/>
      <c r="B10" s="29"/>
      <c r="C10" s="29"/>
      <c r="D10" s="29"/>
      <c r="E10" s="29"/>
      <c r="F10" s="29"/>
      <c r="G10" s="29"/>
      <c r="H10" s="29"/>
      <c r="I10" s="5"/>
    </row>
    <row r="11" spans="1:9" x14ac:dyDescent="0.25">
      <c r="A11" s="28"/>
      <c r="B11" s="7"/>
      <c r="C11" s="30" t="s">
        <v>22</v>
      </c>
      <c r="D11" s="28"/>
      <c r="E11" s="28"/>
      <c r="F11" s="28"/>
      <c r="G11" s="28"/>
      <c r="H11" s="28"/>
    </row>
    <row r="12" spans="1:9" x14ac:dyDescent="0.25">
      <c r="A12" s="28"/>
      <c r="B12" s="13"/>
      <c r="C12" s="30" t="s">
        <v>23</v>
      </c>
      <c r="D12" s="28"/>
      <c r="E12" s="28"/>
      <c r="F12" s="28"/>
      <c r="G12" s="28"/>
      <c r="H12" s="28"/>
    </row>
    <row r="13" spans="1:9" ht="15" customHeight="1" x14ac:dyDescent="0.25">
      <c r="A13" s="28"/>
      <c r="B13" s="14"/>
      <c r="C13" s="30" t="s">
        <v>14</v>
      </c>
      <c r="D13" s="28"/>
      <c r="E13" s="28"/>
      <c r="F13" s="28"/>
      <c r="G13" s="28"/>
      <c r="H13" s="28"/>
    </row>
    <row r="14" spans="1:9" ht="15" customHeight="1" x14ac:dyDescent="0.25">
      <c r="A14" s="28"/>
      <c r="B14" s="12"/>
      <c r="C14" s="30" t="s">
        <v>13</v>
      </c>
      <c r="D14" s="28"/>
      <c r="E14" s="28"/>
      <c r="F14" s="28"/>
      <c r="G14" s="28"/>
      <c r="H14" s="28"/>
    </row>
    <row r="15" spans="1:9" ht="15" customHeight="1" x14ac:dyDescent="0.25">
      <c r="A15" s="28"/>
      <c r="B15" s="20"/>
      <c r="C15" s="30" t="s">
        <v>21</v>
      </c>
      <c r="D15" s="28"/>
      <c r="E15" s="28"/>
      <c r="F15" s="28"/>
      <c r="G15" s="28"/>
      <c r="H15" s="28"/>
    </row>
    <row r="16" spans="1:9" ht="15" customHeight="1" x14ac:dyDescent="0.25">
      <c r="A16" s="28"/>
      <c r="B16" s="28"/>
      <c r="C16" s="30"/>
      <c r="D16" s="28"/>
      <c r="E16" s="28"/>
      <c r="F16" s="28"/>
      <c r="G16" s="28"/>
      <c r="H16" s="28"/>
    </row>
    <row r="17" spans="1:11" ht="16.5" customHeight="1" x14ac:dyDescent="0.25">
      <c r="A17" s="28"/>
      <c r="B17" s="1"/>
      <c r="C17" s="27" t="s">
        <v>179</v>
      </c>
      <c r="D17" s="17" t="s">
        <v>20</v>
      </c>
      <c r="E17" s="17" t="s">
        <v>6</v>
      </c>
      <c r="F17" s="17" t="s">
        <v>2</v>
      </c>
      <c r="G17" s="17" t="s">
        <v>3</v>
      </c>
      <c r="H17" s="21" t="s">
        <v>24</v>
      </c>
    </row>
    <row r="18" spans="1:11" x14ac:dyDescent="0.25">
      <c r="A18" s="28"/>
      <c r="B18" s="1"/>
      <c r="C18" s="1"/>
      <c r="D18" s="24">
        <v>4</v>
      </c>
      <c r="E18" s="25">
        <v>0</v>
      </c>
      <c r="F18" s="25">
        <v>2</v>
      </c>
      <c r="G18" s="25">
        <v>3</v>
      </c>
      <c r="H18" s="18">
        <f>G18*F18</f>
        <v>6</v>
      </c>
    </row>
    <row r="19" spans="1:11" ht="15.75" thickBot="1" x14ac:dyDescent="0.3">
      <c r="A19" s="28"/>
      <c r="B19" s="9" t="s">
        <v>5</v>
      </c>
      <c r="C19" s="9" t="s">
        <v>7</v>
      </c>
      <c r="D19" s="10" t="s">
        <v>8</v>
      </c>
      <c r="E19" s="10" t="s">
        <v>11</v>
      </c>
      <c r="F19" s="10" t="s">
        <v>9</v>
      </c>
      <c r="G19" s="10" t="s">
        <v>12</v>
      </c>
      <c r="H19" s="10" t="s">
        <v>10</v>
      </c>
    </row>
    <row r="20" spans="1:11" ht="15.75" thickTop="1" x14ac:dyDescent="0.25">
      <c r="A20" s="28"/>
      <c r="B20" s="38" t="s">
        <v>28</v>
      </c>
      <c r="C20" s="11"/>
      <c r="D20" s="11"/>
      <c r="E20" s="3"/>
      <c r="F20" s="23"/>
      <c r="G20" s="11"/>
      <c r="H20" s="3"/>
    </row>
    <row r="21" spans="1:11" x14ac:dyDescent="0.25">
      <c r="A21" s="28"/>
      <c r="B21" s="2" t="str">
        <f>IF($C$17="Bianco","RE1001-W",IF($C$17="Avorio","RE1001-LB",IF($C$17="Marrone","RE1001-BR",IF($C$17="Nero","RE1001-BK",IF($C$17="Argento","RE1001-S",IF($C$17="Ral a scelta","RE1001-MF"))))))</f>
        <v>RE1001-W</v>
      </c>
      <c r="C21" s="16" t="str">
        <f>IFERROR(VLOOKUP(B21,Dati!$B$1:$I$308,2,FALSE),"")</f>
        <v>P100 Cassonetto Bianco 9016</v>
      </c>
      <c r="D21" s="106">
        <f>IFERROR(VLOOKUP(B21,Dati!$B$2:$I$308,8,FALSE),"")</f>
        <v>27.85</v>
      </c>
      <c r="E21" s="3">
        <f>D21*(1-$E$18/100)</f>
        <v>27.85</v>
      </c>
      <c r="F21" s="3" t="s">
        <v>0</v>
      </c>
      <c r="G21" s="3">
        <f>F18</f>
        <v>2</v>
      </c>
      <c r="H21" s="3">
        <f t="shared" ref="H21:H28" si="0">E21*G21</f>
        <v>55.7</v>
      </c>
    </row>
    <row r="22" spans="1:11" x14ac:dyDescent="0.25">
      <c r="A22" s="28"/>
      <c r="B22" s="2" t="str">
        <f>IF($C$17="Bianco","RE1002-W",IF($C$17="Avorio","RE1002-LB",IF($C$17="Marrone","RE1002-BR",IF($C$17="Nero","RE1002-BK",IF($C$17="Argento","RE1002-S",IF($C$17="Ral a scelta","RE1002-MF"))))))</f>
        <v>RE1002-W</v>
      </c>
      <c r="C22" s="16" t="str">
        <f>IFERROR(VLOOKUP(B22,Dati!$B$1:$I$308,2,FALSE),"")</f>
        <v>P100 Cover Bianca 9016</v>
      </c>
      <c r="D22" s="106">
        <f>IFERROR(VLOOKUP(B22,Dati!$B$2:$I$308,8,FALSE),"")</f>
        <v>13.63</v>
      </c>
      <c r="E22" s="3">
        <f t="shared" ref="E22:E27" si="1">D22*(1-$E$18/100)</f>
        <v>13.63</v>
      </c>
      <c r="F22" s="3" t="s">
        <v>0</v>
      </c>
      <c r="G22" s="3">
        <f>F18</f>
        <v>2</v>
      </c>
      <c r="H22" s="3">
        <f t="shared" si="0"/>
        <v>27.26</v>
      </c>
    </row>
    <row r="23" spans="1:11" x14ac:dyDescent="0.25">
      <c r="A23" s="28"/>
      <c r="B23" s="2" t="str">
        <f>IF($C$17="Bianco","RE1003-W",IF($C$17="Avorio","RE1003-LB",IF($C$17="Marrone","RE1003-BR",IF($C$17="Nero","RE1003-BK",IF($C$17="Argento","RE1003-S",IF($C$17="Ral a scelta","RE1003-MF"))))))</f>
        <v>RE1003-W</v>
      </c>
      <c r="C23" s="16" t="str">
        <f>IFERROR(VLOOKUP(B23,Dati!$B$1:$I$308,2,FALSE),"")</f>
        <v>P100 Cover Inferiore Bianca 9016</v>
      </c>
      <c r="D23" s="106">
        <f>IFERROR(VLOOKUP(B23,Dati!$B$2:$I$308,8,FALSE),"")</f>
        <v>8.0500000000000007</v>
      </c>
      <c r="E23" s="3">
        <f t="shared" si="1"/>
        <v>8.0500000000000007</v>
      </c>
      <c r="F23" s="3" t="s">
        <v>0</v>
      </c>
      <c r="G23" s="3">
        <f>F18</f>
        <v>2</v>
      </c>
      <c r="H23" s="3">
        <f t="shared" si="0"/>
        <v>16.100000000000001</v>
      </c>
      <c r="J23" s="32"/>
      <c r="K23" s="32"/>
    </row>
    <row r="24" spans="1:11" x14ac:dyDescent="0.25">
      <c r="A24" s="28"/>
      <c r="B24" s="2" t="str">
        <f>IF($C$17="Bianco","RE1005-W",IF($C$17="Avorio","RE1005-LB",IF($C$17="Marrone","RE1005-BR",IF($C$17="Nero","RE1005-BK",IF($C$17="Argento","RE1005-S",IF($C$17="Ral a scelta","RE1005-MF"))))))</f>
        <v>RE1005-W</v>
      </c>
      <c r="C24" s="16" t="str">
        <f>IFERROR(VLOOKUP(B24,Dati!$B$1:$I$308,2,FALSE),"")</f>
        <v>P100 Testate Bianche 9016</v>
      </c>
      <c r="D24" s="106">
        <f>IFERROR(VLOOKUP(B24,Dati!$B$2:$I$308,8,FALSE),"")</f>
        <v>54.5</v>
      </c>
      <c r="E24" s="3">
        <f t="shared" si="1"/>
        <v>54.5</v>
      </c>
      <c r="F24" s="3" t="s">
        <v>26</v>
      </c>
      <c r="G24" s="142">
        <v>1</v>
      </c>
      <c r="H24" s="3">
        <f t="shared" si="0"/>
        <v>54.5</v>
      </c>
      <c r="J24" s="32"/>
      <c r="K24" s="32"/>
    </row>
    <row r="25" spans="1:11" x14ac:dyDescent="0.25">
      <c r="A25" s="28"/>
      <c r="B25" s="2" t="str">
        <f>IF($C$17="Bianco","RE1011-W",IF($C$17="Avorio","RE1011-LB",IF($C$17="Marrone","RE1011-BR",IF($C$17="Nero","RE1011-BK",IF($C$17="Argento","RE1011-S",IF($C$17="Ral a scelta","RE1011-MF"))))))</f>
        <v>RE1011-W</v>
      </c>
      <c r="C25" s="16" t="str">
        <f>IFERROR(VLOOKUP(B25,Dati!$B$1:$I$308,2,FALSE),"")</f>
        <v>P100 Supporto Base a Soffitto Bianco 9016</v>
      </c>
      <c r="D25" s="106">
        <f>IFERROR(VLOOKUP(B25,Dati!$B$2:$I$308,8,FALSE),"")</f>
        <v>2.1800000000000002</v>
      </c>
      <c r="E25" s="3">
        <f t="shared" si="1"/>
        <v>2.1800000000000002</v>
      </c>
      <c r="F25" s="3" t="s">
        <v>1</v>
      </c>
      <c r="G25" s="142">
        <f>IF(F18&lt;1.6,2,IF(F18&lt;2.1,3,IF(F18&lt;2.6,4,IF(F18&lt;3.8,5))))</f>
        <v>3</v>
      </c>
      <c r="H25" s="3">
        <f t="shared" si="0"/>
        <v>6.5400000000000009</v>
      </c>
      <c r="J25" s="32"/>
      <c r="K25" s="32"/>
    </row>
    <row r="26" spans="1:11" x14ac:dyDescent="0.25">
      <c r="A26" s="28"/>
      <c r="B26" s="2" t="str">
        <f>Dati!B38</f>
        <v>RESP5-7</v>
      </c>
      <c r="C26" s="16" t="str">
        <f>IFERROR(VLOOKUP(B26,Dati!$B$1:$I$308,2,FALSE),"")</f>
        <v>Spazzolino 5 x 7 mm</v>
      </c>
      <c r="D26" s="106">
        <f>IFERROR(VLOOKUP(B26,Dati!$B$2:$I$308,8,FALSE),"")</f>
        <v>0.93</v>
      </c>
      <c r="E26" s="3">
        <f t="shared" si="1"/>
        <v>0.93</v>
      </c>
      <c r="F26" s="3" t="s">
        <v>0</v>
      </c>
      <c r="G26" s="3">
        <f>F18</f>
        <v>2</v>
      </c>
      <c r="H26" s="3">
        <f t="shared" si="0"/>
        <v>1.86</v>
      </c>
      <c r="J26" s="32"/>
      <c r="K26" s="32"/>
    </row>
    <row r="27" spans="1:11" x14ac:dyDescent="0.25">
      <c r="A27" s="28"/>
      <c r="B27" s="6" t="str">
        <f>Dati!B36</f>
        <v>VV10</v>
      </c>
      <c r="C27" s="16" t="str">
        <f>IFERROR(VLOOKUP(B27,Dati!$B$1:$I$308,2,FALSE),"")</f>
        <v>Set 6 viti allum 3,5*16 testata/cassonetto</v>
      </c>
      <c r="D27" s="106">
        <f>IFERROR(VLOOKUP(B27,Dati!$B$2:$I$308,8,FALSE),"")</f>
        <v>0.48</v>
      </c>
      <c r="E27" s="3">
        <f t="shared" si="1"/>
        <v>0.48</v>
      </c>
      <c r="F27" s="3" t="s">
        <v>304</v>
      </c>
      <c r="G27" s="142">
        <v>1</v>
      </c>
      <c r="H27" s="3">
        <f t="shared" si="0"/>
        <v>0.48</v>
      </c>
      <c r="J27" s="32"/>
      <c r="K27" s="32"/>
    </row>
    <row r="28" spans="1:11" x14ac:dyDescent="0.25">
      <c r="A28" s="28"/>
      <c r="B28" s="6" t="str">
        <f>Dati!B37</f>
        <v>VV11</v>
      </c>
      <c r="C28" s="16" t="str">
        <f>IFERROR(VLOOKUP(B28,Dati!$B$1:$I$308,2,FALSE),"")</f>
        <v>Set 2 viti 4*8 cover inf/testata</v>
      </c>
      <c r="D28" s="106">
        <f>IFERROR(VLOOKUP(B28,Dati!$B$2:$I$308,8,FALSE),"")</f>
        <v>0.2</v>
      </c>
      <c r="E28" s="3">
        <f t="shared" ref="E28" si="2">D28*(1-$E$18/100)</f>
        <v>0.2</v>
      </c>
      <c r="F28" s="3" t="s">
        <v>304</v>
      </c>
      <c r="G28" s="142">
        <v>1</v>
      </c>
      <c r="H28" s="3">
        <f t="shared" si="0"/>
        <v>0.2</v>
      </c>
      <c r="J28" s="32"/>
      <c r="K28" s="32"/>
    </row>
    <row r="29" spans="1:11" x14ac:dyDescent="0.25">
      <c r="A29" s="28"/>
      <c r="B29" s="37" t="s">
        <v>29</v>
      </c>
      <c r="C29" s="16" t="str">
        <f>IFERROR(VLOOKUP(B29,Dati!$A$2:$H$106,2,FALSE),"")</f>
        <v/>
      </c>
      <c r="D29" s="106" t="str">
        <f>IFERROR(VLOOKUP(B29,Dati!$B$2:$I$308,8,FALSE),"")</f>
        <v/>
      </c>
      <c r="E29" s="3"/>
      <c r="F29" s="3"/>
      <c r="G29" s="3"/>
      <c r="H29" s="3"/>
      <c r="J29" s="32"/>
      <c r="K29" s="32"/>
    </row>
    <row r="30" spans="1:11" x14ac:dyDescent="0.25">
      <c r="A30" s="28"/>
      <c r="B30" s="103" t="str">
        <f>Dati!B40</f>
        <v>RTU55</v>
      </c>
      <c r="C30" s="16" t="str">
        <f>IFERROR(VLOOKUP(B30,Dati!$B$1:$I$308,2,FALSE),"")</f>
        <v>Tubo da 55 mm</v>
      </c>
      <c r="D30" s="106">
        <f>IFERROR(VLOOKUP(B30,Dati!$B$2:$I$308,8,FALSE),"")</f>
        <v>32.5</v>
      </c>
      <c r="E30" s="3">
        <f t="shared" ref="E30:E43" si="3">D30*(1-$E$18/100)</f>
        <v>32.5</v>
      </c>
      <c r="F30" s="3" t="s">
        <v>0</v>
      </c>
      <c r="G30" s="3">
        <f>F18</f>
        <v>2</v>
      </c>
      <c r="H30" s="3">
        <f>E30*G30</f>
        <v>65</v>
      </c>
      <c r="J30" s="32"/>
      <c r="K30" s="32"/>
    </row>
    <row r="31" spans="1:11" x14ac:dyDescent="0.25">
      <c r="A31" s="28"/>
      <c r="B31" s="6" t="str">
        <f>Dati!B48</f>
        <v>RE1060</v>
      </c>
      <c r="C31" s="16" t="str">
        <f>IFERROR(VLOOKUP(B31,Dati!$B$1:$I$308,2,FALSE),"")</f>
        <v>Gruppo Comando</v>
      </c>
      <c r="D31" s="106">
        <f>IFERROR(VLOOKUP(B31,Dati!$B$2:$I$308,8,FALSE),"")</f>
        <v>29.7</v>
      </c>
      <c r="E31" s="3">
        <f t="shared" si="3"/>
        <v>29.7</v>
      </c>
      <c r="F31" s="11" t="s">
        <v>1</v>
      </c>
      <c r="G31" s="144">
        <v>1</v>
      </c>
      <c r="H31" s="3">
        <f t="shared" ref="H31:H50" si="4">E31*G31</f>
        <v>29.7</v>
      </c>
      <c r="J31" s="32"/>
      <c r="K31" s="32"/>
    </row>
    <row r="32" spans="1:11" x14ac:dyDescent="0.25">
      <c r="A32" s="28"/>
      <c r="B32" s="6" t="str">
        <f>Dati!B49</f>
        <v>RE1065</v>
      </c>
      <c r="C32" s="16" t="str">
        <f>IFERROR(VLOOKUP(B32,Dati!$B$1:$I$308,2,FALSE),"")</f>
        <v>Stopper</v>
      </c>
      <c r="D32" s="106">
        <f>IFERROR(VLOOKUP(B32,Dati!$B$2:$I$308,8,FALSE),"")</f>
        <v>13.86</v>
      </c>
      <c r="E32" s="3">
        <f t="shared" si="3"/>
        <v>13.86</v>
      </c>
      <c r="F32" s="11" t="s">
        <v>1</v>
      </c>
      <c r="G32" s="144">
        <v>1</v>
      </c>
      <c r="H32" s="3">
        <f t="shared" si="4"/>
        <v>13.86</v>
      </c>
      <c r="J32" s="32"/>
      <c r="K32" s="32"/>
    </row>
    <row r="33" spans="1:11" x14ac:dyDescent="0.25">
      <c r="A33" s="28"/>
      <c r="B33" s="2" t="str">
        <f>IF($C$17="Bianco","RE1068-W",IF($C$17="Avorio","RE1068-LB",IF($C$17="Marrone","RE1068-BR",IF($C$17="Nero","RE1068-BK",IF($C$17="Argento","RE1068-G",IF($C$17="Ral a scelta","RE1068-BK"))))))</f>
        <v>RE1068-W</v>
      </c>
      <c r="C33" s="16" t="str">
        <f>IFERROR(VLOOKUP(B33,Dati!$B$1:$I$308,2,FALSE),"")</f>
        <v>Guida catena bianco</v>
      </c>
      <c r="D33" s="106">
        <f>IFERROR(VLOOKUP(B33,Dati!$B$2:$I$308,8,FALSE),"")</f>
        <v>3.3</v>
      </c>
      <c r="E33" s="3">
        <f t="shared" si="3"/>
        <v>3.3</v>
      </c>
      <c r="F33" s="11" t="s">
        <v>1</v>
      </c>
      <c r="G33" s="144">
        <v>1</v>
      </c>
      <c r="H33" s="3">
        <f t="shared" si="4"/>
        <v>3.3</v>
      </c>
      <c r="J33" s="32"/>
      <c r="K33" s="32"/>
    </row>
    <row r="34" spans="1:11" x14ac:dyDescent="0.25">
      <c r="A34" s="28"/>
      <c r="B34" s="2" t="str">
        <f>Dati!B55</f>
        <v>VV60</v>
      </c>
      <c r="C34" s="16" t="str">
        <f>IFERROR(VLOOKUP(B34,Dati!$B$1:$I$308,2,FALSE),"")</f>
        <v>Vite 4*8 Guida cat/testata</v>
      </c>
      <c r="D34" s="106">
        <f>IFERROR(VLOOKUP(B34,Dati!$B$2:$I$308,8,FALSE),"")</f>
        <v>0.1</v>
      </c>
      <c r="E34" s="3">
        <f t="shared" ref="E34" si="5">D34*(1-$E$18/100)</f>
        <v>0.1</v>
      </c>
      <c r="F34" s="11" t="s">
        <v>304</v>
      </c>
      <c r="G34" s="144">
        <v>1</v>
      </c>
      <c r="H34" s="3">
        <f t="shared" si="4"/>
        <v>0.1</v>
      </c>
      <c r="J34" s="32"/>
      <c r="K34" s="32"/>
    </row>
    <row r="35" spans="1:11" ht="30" x14ac:dyDescent="0.25">
      <c r="A35" s="28"/>
      <c r="B35" s="2" t="str">
        <f>IF(AND($C$17="Bianco",$G$18&lt;1.5),Dati!B56,IF(AND($C$17="Bianco",$G$18&lt;2.5),Dati!B57,IF(AND($C$17="Bianco",$G$18&lt;3.2),Dati!B58,IF(AND($C$17="Avorio",$G$18&lt;1.5),Dati!B59,IF(AND($C$17="Avorio",$G$18&lt;2.5),Dati!B60,IF(AND($C$17="Avorio",$G$18&lt;3.2),Dati!B61,IF(AND($C$17="Marrone",$G$18&lt;1.5),Dati!B59,IF(AND($C$17="Marrone",$G$18&lt;2.5),Dati!B60,IF(AND($C$17="Marrone",$G$18&lt;3.2),Dati!B61,IF(AND($C$17="Nero",$G$18&lt;1.5),Dati!B59,IF(AND($C$17="Nero",$G$18&lt;2.5),Dati!B60,IF(AND($C$17="Nero",$G$18&lt;3.2),Dati!B61,IF(AND($C$17="Argento",$G$18&lt;1.5),Dati!B59,IF(AND($C$17="Argento",$G$18&lt;2.5),Dati!B60,IF(AND($C$17="Argento",$G$18&lt;3.2),Dati!B61,IF(AND($C$17="Ral a scelta",$G$18&lt;1.5),Dati!B59,IF(AND($C$17="Ral a scelta",$G$18&lt;2.5),Dati!B60,IF(AND($C$17="Ral a scelta",$G$18&lt;3.2),Dati!B61,""))))))))))))))))))</f>
        <v>REC175-W</v>
      </c>
      <c r="C35" s="16" t="str">
        <f>IFERROR(VLOOKUP(B35,Dati!$B$1:$I$308,2,FALSE),"")</f>
        <v>Anello 3,5 mt,  ⌀6,5 x 12mm - h 1,75 mt bianco</v>
      </c>
      <c r="D35" s="106">
        <f>IFERROR(VLOOKUP(B35,Dati!$B$2:$I$308,8,FALSE),"")</f>
        <v>2.4500000000000002</v>
      </c>
      <c r="E35" s="3">
        <f t="shared" si="3"/>
        <v>2.4500000000000002</v>
      </c>
      <c r="F35" s="11" t="s">
        <v>1</v>
      </c>
      <c r="G35" s="144">
        <v>1</v>
      </c>
      <c r="H35" s="3">
        <f t="shared" si="4"/>
        <v>2.4500000000000002</v>
      </c>
      <c r="J35" s="32"/>
      <c r="K35" s="32"/>
    </row>
    <row r="36" spans="1:11" x14ac:dyDescent="0.25">
      <c r="A36" s="28"/>
      <c r="B36" s="37" t="s">
        <v>30</v>
      </c>
      <c r="C36" s="16" t="str">
        <f>IFERROR(VLOOKUP(B36,Dati!$B$1:$I$308,2,FALSE),"")</f>
        <v/>
      </c>
      <c r="D36" s="106" t="str">
        <f>IFERROR(VLOOKUP(B36,Dati!$B$2:$I$308,8,FALSE),"")</f>
        <v/>
      </c>
      <c r="E36" s="3"/>
      <c r="F36" s="11"/>
      <c r="G36" s="11"/>
      <c r="H36" s="3"/>
      <c r="J36" s="32"/>
      <c r="K36" s="32"/>
    </row>
    <row r="37" spans="1:11" x14ac:dyDescent="0.25">
      <c r="A37" s="28"/>
      <c r="B37" s="6" t="str">
        <f>IF($C$17="Bianco","RE1030-W",IF($C$17="Avorio","RE1030-LB",IF($C$17="Marrone","RE1030-BR",IF($C$17="Nero","RE1030-BK",IF($C$17="Argento","RE1030-S",IF($C$17="Ral a scelta","RE1030-MF"))))))</f>
        <v>RE1030-W</v>
      </c>
      <c r="C37" s="16" t="str">
        <f>IFERROR(VLOOKUP(B37,Dati!$B$1:$I$308,2,FALSE),"")</f>
        <v>P100 Terminale Bianco 9016</v>
      </c>
      <c r="D37" s="106">
        <f>IFERROR(VLOOKUP(B37,Dati!$B$2:$I$308,8,FALSE),"")</f>
        <v>12.64</v>
      </c>
      <c r="E37" s="3">
        <f t="shared" si="3"/>
        <v>12.64</v>
      </c>
      <c r="F37" s="11" t="s">
        <v>0</v>
      </c>
      <c r="G37" s="11">
        <f>F18</f>
        <v>2</v>
      </c>
      <c r="H37" s="3">
        <f>E37*G37</f>
        <v>25.28</v>
      </c>
      <c r="J37" s="32"/>
      <c r="K37" s="32"/>
    </row>
    <row r="38" spans="1:11" x14ac:dyDescent="0.25">
      <c r="A38" s="28"/>
      <c r="B38" s="6" t="str">
        <f>IF($C$17="Bianco","RE1037-W",IF($C$17="Avorio","RE1037-BK",IF($C$17="Marrone","RE1037-BK",IF($C$17="Nero","RE1037-BK",IF($C$17="Argento","RE1037-G",IF($C$17="Ral a scelta","RE1037-BK"))))))</f>
        <v>RE1037-W</v>
      </c>
      <c r="C38" s="16" t="str">
        <f>IFERROR(VLOOKUP(B38,Dati!$B$1:$I$308,2,FALSE),"")</f>
        <v>P100 Scivoli per cavo inox Bianchi</v>
      </c>
      <c r="D38" s="106">
        <f>IFERROR(VLOOKUP(B38,Dati!$B$2:$I$308,8,FALSE),"")</f>
        <v>6.76</v>
      </c>
      <c r="E38" s="3">
        <f t="shared" si="3"/>
        <v>6.76</v>
      </c>
      <c r="F38" s="11" t="s">
        <v>26</v>
      </c>
      <c r="G38" s="144">
        <v>1</v>
      </c>
      <c r="H38" s="3">
        <f t="shared" si="4"/>
        <v>6.76</v>
      </c>
      <c r="J38" s="32"/>
      <c r="K38" s="32"/>
    </row>
    <row r="39" spans="1:11" x14ac:dyDescent="0.25">
      <c r="A39" s="28"/>
      <c r="B39" s="6" t="str">
        <f>Dati!B142</f>
        <v>VV31</v>
      </c>
      <c r="C39" s="16" t="str">
        <f>IFERROR(VLOOKUP(B39,Dati!$B$1:$I$308,2,FALSE),"")</f>
        <v>Set 4 viti 3*10 scivoli/terminale</v>
      </c>
      <c r="D39" s="106">
        <f>IFERROR(VLOOKUP(B39,Dati!$B$2:$I$308,8,FALSE),"")</f>
        <v>0.32</v>
      </c>
      <c r="E39" s="3">
        <f t="shared" ref="E39" si="6">D39*(1-$E$18/100)</f>
        <v>0.32</v>
      </c>
      <c r="F39" s="11" t="s">
        <v>304</v>
      </c>
      <c r="G39" s="144">
        <v>1</v>
      </c>
      <c r="H39" s="3">
        <f t="shared" si="4"/>
        <v>0.32</v>
      </c>
      <c r="J39" s="32"/>
      <c r="K39" s="32"/>
    </row>
    <row r="40" spans="1:11" x14ac:dyDescent="0.25">
      <c r="A40" s="28"/>
      <c r="B40" s="6" t="s">
        <v>168</v>
      </c>
      <c r="C40" s="16" t="str">
        <f>IFERROR(VLOOKUP(B40,Dati!$B$1:$I$308,2,FALSE),"")</f>
        <v>Tondino per tessuto</v>
      </c>
      <c r="D40" s="106">
        <f>IFERROR(VLOOKUP(B40,Dati!$B$2:$I$308,8,FALSE),"")</f>
        <v>1.8</v>
      </c>
      <c r="E40" s="3">
        <f t="shared" si="3"/>
        <v>1.8</v>
      </c>
      <c r="F40" s="11" t="s">
        <v>0</v>
      </c>
      <c r="G40" s="11">
        <f>F18</f>
        <v>2</v>
      </c>
      <c r="H40" s="3">
        <f t="shared" si="4"/>
        <v>3.6</v>
      </c>
      <c r="J40" s="32"/>
      <c r="K40" s="32"/>
    </row>
    <row r="41" spans="1:11" x14ac:dyDescent="0.25">
      <c r="A41" s="28"/>
      <c r="B41" s="6" t="str">
        <f>Dati!B135</f>
        <v>RE1031</v>
      </c>
      <c r="C41" s="16" t="str">
        <f>IFERROR(VLOOKUP(B41,Dati!$B$1:$I$308,2,FALSE),"")</f>
        <v>Peso tondo da 5 mm, 2 mt</v>
      </c>
      <c r="D41" s="106">
        <f>IFERROR(VLOOKUP(B41,Dati!$B$2:$I$308,8,FALSE),"")</f>
        <v>7.9</v>
      </c>
      <c r="E41" s="3">
        <f t="shared" ref="E41:E42" si="7">D41*(1-$E$18/100)</f>
        <v>7.9</v>
      </c>
      <c r="F41" s="11" t="s">
        <v>0</v>
      </c>
      <c r="G41" s="11">
        <f>F18*2</f>
        <v>4</v>
      </c>
      <c r="H41" s="3">
        <f t="shared" ref="H41:H42" si="8">E41*G41</f>
        <v>31.6</v>
      </c>
      <c r="J41" s="32"/>
      <c r="K41" s="32"/>
    </row>
    <row r="42" spans="1:11" x14ac:dyDescent="0.25">
      <c r="A42" s="28"/>
      <c r="B42" s="6" t="str">
        <f>Dati!B136</f>
        <v>RE1032</v>
      </c>
      <c r="C42" s="16" t="str">
        <f>IFERROR(VLOOKUP(B42,Dati!$B$1:$I$308,2,FALSE),"")</f>
        <v>Peso quadro da 7 mm, 2 mt</v>
      </c>
      <c r="D42" s="106">
        <f>IFERROR(VLOOKUP(B42,Dati!$B$2:$I$308,8,FALSE),"")</f>
        <v>5.25</v>
      </c>
      <c r="E42" s="3">
        <f t="shared" si="7"/>
        <v>5.25</v>
      </c>
      <c r="F42" s="11" t="s">
        <v>0</v>
      </c>
      <c r="G42" s="11">
        <f>F18*2</f>
        <v>4</v>
      </c>
      <c r="H42" s="3">
        <f t="shared" si="8"/>
        <v>21</v>
      </c>
      <c r="J42" s="32"/>
      <c r="K42" s="32"/>
    </row>
    <row r="43" spans="1:11" x14ac:dyDescent="0.25">
      <c r="A43" s="28"/>
      <c r="B43" s="6" t="str">
        <f>Dati!B134</f>
        <v>RE1038-BK</v>
      </c>
      <c r="C43" s="16" t="str">
        <f>IFERROR(VLOOKUP(B43,Dati!$B$1:$I$308,2,FALSE),"")</f>
        <v>Profilo Antigoccia Nero</v>
      </c>
      <c r="D43" s="106">
        <f>IFERROR(VLOOKUP(B43,Dati!$B$2:$I$308,8,FALSE),"")</f>
        <v>4.5199999999999996</v>
      </c>
      <c r="E43" s="3">
        <f t="shared" si="3"/>
        <v>4.5199999999999996</v>
      </c>
      <c r="F43" s="11" t="s">
        <v>0</v>
      </c>
      <c r="G43" s="11">
        <f>F18</f>
        <v>2</v>
      </c>
      <c r="H43" s="3">
        <f t="shared" si="4"/>
        <v>9.0399999999999991</v>
      </c>
      <c r="J43" s="32"/>
      <c r="K43" s="32"/>
    </row>
    <row r="44" spans="1:11" x14ac:dyDescent="0.25">
      <c r="A44" s="28"/>
      <c r="B44" s="37" t="s">
        <v>205</v>
      </c>
      <c r="C44" s="16" t="str">
        <f>IFERROR(VLOOKUP(B44,Dati!$B$1:$I$308,2,FALSE),"")</f>
        <v/>
      </c>
      <c r="D44" s="106" t="str">
        <f>IFERROR(VLOOKUP(B44,Dati!$B$2:$I$308,8,FALSE),"")</f>
        <v/>
      </c>
      <c r="E44" s="3"/>
      <c r="F44" s="11"/>
      <c r="G44" s="11"/>
      <c r="H44" s="3"/>
      <c r="J44" s="32"/>
      <c r="K44" s="32"/>
    </row>
    <row r="45" spans="1:11" x14ac:dyDescent="0.25">
      <c r="A45" s="28"/>
      <c r="B45" s="6" t="s">
        <v>246</v>
      </c>
      <c r="C45" s="16" t="str">
        <f>IFERROR(VLOOKUP(B45,Dati!$B$1:$I$308,2,FALSE),"")</f>
        <v>Staffe a L per guida Inox</v>
      </c>
      <c r="D45" s="106">
        <f>IFERROR(VLOOKUP(B45,Dati!$B$2:$I$308,8,FALSE),"")</f>
        <v>0.96</v>
      </c>
      <c r="E45" s="3">
        <f t="shared" ref="E45:E50" si="9">D45*(1-$E$18/100)</f>
        <v>0.96</v>
      </c>
      <c r="F45" s="11" t="s">
        <v>26</v>
      </c>
      <c r="G45" s="144">
        <v>1</v>
      </c>
      <c r="H45" s="3">
        <f t="shared" si="4"/>
        <v>0.96</v>
      </c>
      <c r="J45" s="32"/>
      <c r="K45" s="32"/>
    </row>
    <row r="46" spans="1:11" x14ac:dyDescent="0.25">
      <c r="A46" s="28"/>
      <c r="B46" s="6" t="str">
        <f>Dati!B109</f>
        <v>VV40</v>
      </c>
      <c r="C46" s="16" t="str">
        <f>IFERROR(VLOOKUP(B46,Dati!$B$1:$I$308,2,FALSE),"")</f>
        <v>Set 6 viti M5*10 staffaL/testata</v>
      </c>
      <c r="D46" s="106">
        <f>IFERROR(VLOOKUP(B46,Dati!$B$2:$I$308,8,FALSE),"")</f>
        <v>0.48</v>
      </c>
      <c r="E46" s="3">
        <f t="shared" ref="E46" si="10">D46*(1-$E$18/100)</f>
        <v>0.48</v>
      </c>
      <c r="F46" s="11" t="s">
        <v>304</v>
      </c>
      <c r="G46" s="144">
        <v>1</v>
      </c>
      <c r="H46" s="3"/>
      <c r="J46" s="32"/>
      <c r="K46" s="32"/>
    </row>
    <row r="47" spans="1:11" x14ac:dyDescent="0.25">
      <c r="A47" s="28"/>
      <c r="B47" s="6" t="s">
        <v>247</v>
      </c>
      <c r="C47" s="16" t="str">
        <f>IFERROR(VLOOKUP(B47,Dati!$B$1:$I$308,2,FALSE),"")</f>
        <v>Occhielli cavo</v>
      </c>
      <c r="D47" s="106">
        <f>IFERROR(VLOOKUP(B47,Dati!$B$2:$I$308,8,FALSE),"")</f>
        <v>3.8</v>
      </c>
      <c r="E47" s="3">
        <f t="shared" si="9"/>
        <v>3.8</v>
      </c>
      <c r="F47" s="11" t="s">
        <v>26</v>
      </c>
      <c r="G47" s="144">
        <v>1</v>
      </c>
      <c r="H47" s="3">
        <f t="shared" si="4"/>
        <v>3.8</v>
      </c>
      <c r="J47" s="32"/>
      <c r="K47" s="32"/>
    </row>
    <row r="48" spans="1:11" x14ac:dyDescent="0.25">
      <c r="A48" s="28"/>
      <c r="B48" s="6" t="s">
        <v>248</v>
      </c>
      <c r="C48" s="16" t="str">
        <f>IFERROR(VLOOKUP(B48,Dati!$B$1:$I$308,2,FALSE),"")</f>
        <v>Cavo Inox</v>
      </c>
      <c r="D48" s="106">
        <f>IFERROR(VLOOKUP(B48,Dati!$B$2:$I$308,8,FALSE),"")</f>
        <v>7.5</v>
      </c>
      <c r="E48" s="3">
        <f t="shared" si="9"/>
        <v>7.5</v>
      </c>
      <c r="F48" s="11" t="s">
        <v>0</v>
      </c>
      <c r="G48" s="11">
        <f>G18*2</f>
        <v>6</v>
      </c>
      <c r="H48" s="3">
        <f t="shared" si="4"/>
        <v>45</v>
      </c>
      <c r="J48" s="32"/>
      <c r="K48" s="32"/>
    </row>
    <row r="49" spans="1:11" x14ac:dyDescent="0.25">
      <c r="A49" s="28"/>
      <c r="B49" s="6" t="s">
        <v>241</v>
      </c>
      <c r="C49" s="16" t="str">
        <f>IFERROR(VLOOKUP(B49,Dati!$B$1:$I$308,2,FALSE),"")</f>
        <v>Fermacavi</v>
      </c>
      <c r="D49" s="106">
        <f>IFERROR(VLOOKUP(B49,Dati!$B$2:$I$308,8,FALSE),"")</f>
        <v>10.3</v>
      </c>
      <c r="E49" s="3">
        <f t="shared" si="9"/>
        <v>10.3</v>
      </c>
      <c r="F49" s="11" t="s">
        <v>26</v>
      </c>
      <c r="G49" s="144">
        <v>1</v>
      </c>
      <c r="H49" s="3">
        <f t="shared" si="4"/>
        <v>10.3</v>
      </c>
      <c r="J49" s="32"/>
      <c r="K49" s="32"/>
    </row>
    <row r="50" spans="1:11" x14ac:dyDescent="0.25">
      <c r="A50" s="28"/>
      <c r="B50" s="6" t="s">
        <v>245</v>
      </c>
      <c r="C50" s="16" t="str">
        <f>IFERROR(VLOOKUP(B50,Dati!$B$1:$I$308,2,FALSE),"")</f>
        <v>Staffe a pavimento e morsetto</v>
      </c>
      <c r="D50" s="106">
        <f>IFERROR(VLOOKUP(B50,Dati!$B$2:$I$308,8,FALSE),"")</f>
        <v>9.92</v>
      </c>
      <c r="E50" s="3">
        <f t="shared" si="9"/>
        <v>9.92</v>
      </c>
      <c r="F50" s="11" t="s">
        <v>26</v>
      </c>
      <c r="G50" s="144">
        <v>1</v>
      </c>
      <c r="H50" s="3">
        <f t="shared" si="4"/>
        <v>9.92</v>
      </c>
      <c r="J50" s="32"/>
      <c r="K50" s="32"/>
    </row>
    <row r="51" spans="1:11" x14ac:dyDescent="0.25">
      <c r="A51" s="28"/>
      <c r="B51" s="37" t="s">
        <v>27</v>
      </c>
      <c r="C51" s="16" t="s">
        <v>27</v>
      </c>
      <c r="D51" s="3"/>
      <c r="E51" s="3"/>
      <c r="F51" s="11"/>
      <c r="G51" s="11"/>
      <c r="H51" s="11">
        <f>SUM(H19:H50)*0.05</f>
        <v>22.231500000000008</v>
      </c>
      <c r="J51" s="32"/>
      <c r="K51" s="32"/>
    </row>
    <row r="52" spans="1:11" ht="15.75" thickBot="1" x14ac:dyDescent="0.3">
      <c r="A52" s="28"/>
      <c r="B52" s="6"/>
      <c r="C52" s="1"/>
      <c r="D52" s="2"/>
      <c r="E52" s="4"/>
      <c r="F52" s="150" t="s">
        <v>15</v>
      </c>
      <c r="G52" s="150"/>
      <c r="H52" s="36">
        <f>SUM(H20:H51)</f>
        <v>466.86150000000009</v>
      </c>
      <c r="J52" s="32"/>
      <c r="K52" s="39"/>
    </row>
    <row r="53" spans="1:11" ht="15.75" thickTop="1" x14ac:dyDescent="0.25">
      <c r="A53" s="28"/>
      <c r="B53" s="1"/>
      <c r="C53" s="1"/>
      <c r="D53" s="2"/>
      <c r="E53" s="2"/>
      <c r="F53" s="151" t="s">
        <v>17</v>
      </c>
      <c r="G53" s="151"/>
      <c r="H53" s="35">
        <f>IF(H18&gt;=1,H52/H18,H52*H18)</f>
        <v>77.810250000000011</v>
      </c>
      <c r="K53" s="32"/>
    </row>
    <row r="54" spans="1:11" x14ac:dyDescent="0.25">
      <c r="A54" s="28"/>
      <c r="B54" s="28"/>
      <c r="C54" s="28"/>
      <c r="D54" s="28"/>
      <c r="E54" s="28"/>
      <c r="F54" s="28"/>
      <c r="G54" s="28"/>
      <c r="H54" s="28"/>
    </row>
    <row r="55" spans="1:11" x14ac:dyDescent="0.25">
      <c r="A55" s="28"/>
      <c r="B55" s="28"/>
      <c r="C55" s="28"/>
      <c r="D55" s="28"/>
      <c r="E55" s="28"/>
      <c r="F55" s="28"/>
      <c r="G55" s="28"/>
      <c r="H55" s="28"/>
    </row>
    <row r="56" spans="1:11" x14ac:dyDescent="0.25">
      <c r="A56" s="28"/>
      <c r="B56" s="28"/>
      <c r="C56" s="28"/>
      <c r="D56" s="28"/>
      <c r="E56" s="152" t="s">
        <v>19</v>
      </c>
      <c r="F56" s="152"/>
      <c r="G56" s="152"/>
      <c r="H56" s="26">
        <v>109</v>
      </c>
    </row>
    <row r="57" spans="1:11" x14ac:dyDescent="0.25">
      <c r="A57" s="28"/>
      <c r="B57" s="28"/>
      <c r="C57" s="28"/>
      <c r="D57" s="28"/>
      <c r="E57" s="153" t="s">
        <v>4</v>
      </c>
      <c r="F57" s="153"/>
      <c r="G57" s="153"/>
      <c r="H57" s="8">
        <f>(H56-H53)/H56</f>
        <v>0.28614449541284392</v>
      </c>
    </row>
    <row r="58" spans="1:11" x14ac:dyDescent="0.25">
      <c r="A58" s="28"/>
      <c r="B58" s="28"/>
      <c r="C58" s="28"/>
      <c r="D58" s="28"/>
      <c r="E58" s="146" t="s">
        <v>18</v>
      </c>
      <c r="F58" s="146"/>
      <c r="G58" s="146"/>
      <c r="H58" s="22">
        <f>IF(H18&lt;D18,H56*D18,H56*H18)</f>
        <v>654</v>
      </c>
    </row>
    <row r="59" spans="1:11" x14ac:dyDescent="0.25">
      <c r="A59" s="28"/>
      <c r="B59" s="28"/>
      <c r="C59" s="28"/>
      <c r="D59" s="28"/>
      <c r="E59" s="146" t="s">
        <v>4</v>
      </c>
      <c r="F59" s="146"/>
      <c r="G59" s="146"/>
      <c r="H59" s="19">
        <f>(H58-H52)/H58</f>
        <v>0.28614449541284387</v>
      </c>
    </row>
    <row r="60" spans="1:11" x14ac:dyDescent="0.25">
      <c r="A60" s="28"/>
      <c r="B60" s="147"/>
      <c r="C60" s="147"/>
      <c r="D60" s="28"/>
      <c r="E60" s="28"/>
      <c r="F60" s="28"/>
      <c r="G60" s="28"/>
      <c r="H60" s="28"/>
    </row>
  </sheetData>
  <sheetProtection formatCells="0" formatColumns="0" formatRows="0" insertColumns="0" insertRows="0" insertHyperlinks="0" deleteColumns="0" deleteRows="0" sort="0" autoFilter="0" pivotTables="0"/>
  <dataConsolidate/>
  <mergeCells count="8">
    <mergeCell ref="E59:G59"/>
    <mergeCell ref="B60:C60"/>
    <mergeCell ref="E58:G58"/>
    <mergeCell ref="B8:H9"/>
    <mergeCell ref="F52:G52"/>
    <mergeCell ref="F53:G53"/>
    <mergeCell ref="E56:G56"/>
    <mergeCell ref="E57:G57"/>
  </mergeCells>
  <dataValidations count="1">
    <dataValidation type="list" allowBlank="1" showInputMessage="1" showErrorMessage="1" sqref="C17" xr:uid="{00000000-0002-0000-0000-000000000000}">
      <formula1>Colore</formula1>
    </dataValidation>
  </dataValidations>
  <pageMargins left="0.11811023622047245" right="0.11811023622047245" top="0.11811023622047245" bottom="0" header="0.31496062992125984" footer="0.31496062992125984"/>
  <pageSetup paperSize="9" scale="94" fitToHeight="0" orientation="portrait" r:id="rId1"/>
  <ignoredErrors>
    <ignoredError sqref="C29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V94"/>
  <sheetViews>
    <sheetView workbookViewId="0"/>
  </sheetViews>
  <sheetFormatPr defaultRowHeight="15" x14ac:dyDescent="0.25"/>
  <cols>
    <col min="2" max="22" width="8.42578125" customWidth="1"/>
  </cols>
  <sheetData>
    <row r="1" spans="1:22" x14ac:dyDescent="0.2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</row>
    <row r="2" spans="1:22" x14ac:dyDescent="0.2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</row>
    <row r="3" spans="1:22" ht="31.5" x14ac:dyDescent="0.5">
      <c r="A3" s="28"/>
      <c r="B3" s="28"/>
      <c r="C3" s="28"/>
      <c r="D3" s="28"/>
      <c r="E3" s="28"/>
      <c r="F3" s="28"/>
      <c r="G3" s="28"/>
      <c r="H3" s="145" t="s">
        <v>347</v>
      </c>
      <c r="I3" s="145"/>
      <c r="J3" s="145"/>
      <c r="K3" s="145"/>
      <c r="L3" s="145"/>
      <c r="M3" s="145"/>
      <c r="N3" s="145"/>
      <c r="O3" s="145"/>
      <c r="P3" s="145"/>
      <c r="Q3" s="145"/>
      <c r="R3" s="28"/>
      <c r="S3" s="28"/>
      <c r="T3" s="28"/>
      <c r="U3" s="28"/>
      <c r="V3" s="28"/>
    </row>
    <row r="4" spans="1:22" ht="15.75" customHeight="1" x14ac:dyDescent="0.5">
      <c r="A4" s="28"/>
      <c r="B4" s="28"/>
      <c r="C4" s="28"/>
      <c r="D4" s="28"/>
      <c r="E4" s="28"/>
      <c r="F4" s="28"/>
      <c r="G4" s="28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28"/>
      <c r="S4" s="28"/>
      <c r="T4" s="28"/>
      <c r="U4" s="28"/>
      <c r="V4" s="28"/>
    </row>
    <row r="5" spans="1:22" x14ac:dyDescent="0.25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</row>
    <row r="6" spans="1:22" x14ac:dyDescent="0.25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</row>
    <row r="7" spans="1:22" x14ac:dyDescent="0.25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</row>
    <row r="8" spans="1:22" x14ac:dyDescent="0.25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</row>
    <row r="9" spans="1:22" x14ac:dyDescent="0.25">
      <c r="A9" s="28"/>
      <c r="B9" s="28" t="s">
        <v>352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</row>
    <row r="10" spans="1:22" x14ac:dyDescent="0.25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</row>
    <row r="11" spans="1:22" x14ac:dyDescent="0.25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</row>
    <row r="12" spans="1:22" x14ac:dyDescent="0.25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</row>
    <row r="13" spans="1:22" x14ac:dyDescent="0.25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</row>
    <row r="14" spans="1:22" x14ac:dyDescent="0.25">
      <c r="A14" s="125"/>
      <c r="B14" s="126">
        <v>100</v>
      </c>
      <c r="C14" s="126">
        <v>110</v>
      </c>
      <c r="D14" s="126">
        <v>120</v>
      </c>
      <c r="E14" s="126">
        <v>130</v>
      </c>
      <c r="F14" s="126">
        <v>140</v>
      </c>
      <c r="G14" s="126">
        <v>150</v>
      </c>
      <c r="H14" s="126">
        <v>160</v>
      </c>
      <c r="I14" s="126">
        <v>170</v>
      </c>
      <c r="J14" s="126">
        <v>180</v>
      </c>
      <c r="K14" s="126">
        <v>190</v>
      </c>
      <c r="L14" s="126">
        <v>200</v>
      </c>
      <c r="M14" s="126">
        <v>210</v>
      </c>
      <c r="N14" s="126">
        <v>220</v>
      </c>
      <c r="O14" s="126">
        <v>230</v>
      </c>
      <c r="P14" s="126">
        <v>240</v>
      </c>
      <c r="Q14" s="126">
        <v>250</v>
      </c>
      <c r="R14" s="126">
        <v>260</v>
      </c>
      <c r="S14" s="126">
        <v>270</v>
      </c>
      <c r="T14" s="126">
        <v>280</v>
      </c>
      <c r="U14" s="126">
        <v>290</v>
      </c>
      <c r="V14" s="126">
        <v>300</v>
      </c>
    </row>
    <row r="15" spans="1:22" x14ac:dyDescent="0.25">
      <c r="A15" s="126">
        <v>100</v>
      </c>
      <c r="B15" s="124">
        <f t="shared" ref="B15:V15" si="0">B74+B50</f>
        <v>265.62899999999996</v>
      </c>
      <c r="C15" s="124">
        <f t="shared" si="0"/>
        <v>274.6044</v>
      </c>
      <c r="D15" s="124">
        <f t="shared" si="0"/>
        <v>283.57979999999998</v>
      </c>
      <c r="E15" s="124">
        <f t="shared" si="0"/>
        <v>292.55520000000001</v>
      </c>
      <c r="F15" s="124">
        <f t="shared" si="0"/>
        <v>301.53060000000005</v>
      </c>
      <c r="G15" s="124">
        <f t="shared" si="0"/>
        <v>310.50600000000003</v>
      </c>
      <c r="H15" s="124">
        <f t="shared" si="0"/>
        <v>319.48140000000001</v>
      </c>
      <c r="I15" s="124">
        <f t="shared" si="0"/>
        <v>328.45679999999999</v>
      </c>
      <c r="J15" s="124">
        <f t="shared" si="0"/>
        <v>337.43220000000008</v>
      </c>
      <c r="K15" s="124">
        <f t="shared" si="0"/>
        <v>346.4076</v>
      </c>
      <c r="L15" s="124">
        <f t="shared" si="0"/>
        <v>355.38299999999998</v>
      </c>
      <c r="M15" s="124">
        <f t="shared" si="0"/>
        <v>364.35840000000002</v>
      </c>
      <c r="N15" s="124">
        <f t="shared" si="0"/>
        <v>373.3338</v>
      </c>
      <c r="O15" s="124">
        <f t="shared" si="0"/>
        <v>382.30920000000003</v>
      </c>
      <c r="P15" s="124">
        <f t="shared" si="0"/>
        <v>391.28459999999995</v>
      </c>
      <c r="Q15" s="124">
        <f t="shared" si="0"/>
        <v>400.26</v>
      </c>
      <c r="R15" s="124">
        <f t="shared" si="0"/>
        <v>409.23540000000003</v>
      </c>
      <c r="S15" s="124">
        <f t="shared" si="0"/>
        <v>418.21079999999989</v>
      </c>
      <c r="T15" s="124">
        <f t="shared" si="0"/>
        <v>427.18620000000004</v>
      </c>
      <c r="U15" s="124">
        <f t="shared" si="0"/>
        <v>436.16159999999996</v>
      </c>
      <c r="V15" s="124">
        <f t="shared" si="0"/>
        <v>445.13699999999994</v>
      </c>
    </row>
    <row r="16" spans="1:22" x14ac:dyDescent="0.25">
      <c r="A16" s="126">
        <v>110</v>
      </c>
      <c r="B16" s="124">
        <f t="shared" ref="B16:V16" si="1">B75+B51</f>
        <v>271.11279999999999</v>
      </c>
      <c r="C16" s="124">
        <f t="shared" si="1"/>
        <v>280.08820000000003</v>
      </c>
      <c r="D16" s="124">
        <f t="shared" si="1"/>
        <v>289.06360000000001</v>
      </c>
      <c r="E16" s="124">
        <f t="shared" si="1"/>
        <v>298.03899999999999</v>
      </c>
      <c r="F16" s="124">
        <f t="shared" si="1"/>
        <v>307.01440000000002</v>
      </c>
      <c r="G16" s="124">
        <f t="shared" si="1"/>
        <v>315.9898</v>
      </c>
      <c r="H16" s="124">
        <f t="shared" si="1"/>
        <v>324.96519999999998</v>
      </c>
      <c r="I16" s="124">
        <f t="shared" si="1"/>
        <v>333.94059999999996</v>
      </c>
      <c r="J16" s="124">
        <f t="shared" si="1"/>
        <v>342.91600000000005</v>
      </c>
      <c r="K16" s="124">
        <f t="shared" si="1"/>
        <v>351.89139999999998</v>
      </c>
      <c r="L16" s="124">
        <f t="shared" si="1"/>
        <v>360.86679999999996</v>
      </c>
      <c r="M16" s="124">
        <f t="shared" si="1"/>
        <v>369.84219999999999</v>
      </c>
      <c r="N16" s="124">
        <f t="shared" si="1"/>
        <v>378.81759999999997</v>
      </c>
      <c r="O16" s="124">
        <f t="shared" si="1"/>
        <v>387.79300000000001</v>
      </c>
      <c r="P16" s="124">
        <f t="shared" si="1"/>
        <v>396.76839999999993</v>
      </c>
      <c r="Q16" s="124">
        <f t="shared" si="1"/>
        <v>405.74379999999996</v>
      </c>
      <c r="R16" s="124">
        <f t="shared" si="1"/>
        <v>414.7192</v>
      </c>
      <c r="S16" s="124">
        <f t="shared" si="1"/>
        <v>423.69459999999987</v>
      </c>
      <c r="T16" s="124">
        <f t="shared" si="1"/>
        <v>432.67</v>
      </c>
      <c r="U16" s="124">
        <f t="shared" si="1"/>
        <v>441.64539999999994</v>
      </c>
      <c r="V16" s="124">
        <f t="shared" si="1"/>
        <v>450.62079999999992</v>
      </c>
    </row>
    <row r="17" spans="1:22" x14ac:dyDescent="0.25">
      <c r="A17" s="126">
        <v>120</v>
      </c>
      <c r="B17" s="124">
        <f t="shared" ref="B17:V17" si="2">B76+B52</f>
        <v>276.59659999999997</v>
      </c>
      <c r="C17" s="124">
        <f t="shared" si="2"/>
        <v>285.572</v>
      </c>
      <c r="D17" s="124">
        <f t="shared" si="2"/>
        <v>294.54739999999998</v>
      </c>
      <c r="E17" s="124">
        <f t="shared" si="2"/>
        <v>303.52279999999996</v>
      </c>
      <c r="F17" s="124">
        <f t="shared" si="2"/>
        <v>312.4982</v>
      </c>
      <c r="G17" s="124">
        <f t="shared" si="2"/>
        <v>321.47360000000003</v>
      </c>
      <c r="H17" s="124">
        <f t="shared" si="2"/>
        <v>330.44899999999996</v>
      </c>
      <c r="I17" s="124">
        <f t="shared" si="2"/>
        <v>339.42439999999999</v>
      </c>
      <c r="J17" s="124">
        <f t="shared" si="2"/>
        <v>348.39980000000003</v>
      </c>
      <c r="K17" s="124">
        <f t="shared" si="2"/>
        <v>357.37519999999995</v>
      </c>
      <c r="L17" s="124">
        <f t="shared" si="2"/>
        <v>366.35059999999999</v>
      </c>
      <c r="M17" s="124">
        <f t="shared" si="2"/>
        <v>375.32600000000002</v>
      </c>
      <c r="N17" s="124">
        <f t="shared" si="2"/>
        <v>384.30139999999994</v>
      </c>
      <c r="O17" s="124">
        <f t="shared" si="2"/>
        <v>393.27679999999998</v>
      </c>
      <c r="P17" s="124">
        <f t="shared" si="2"/>
        <v>402.2521999999999</v>
      </c>
      <c r="Q17" s="124">
        <f t="shared" si="2"/>
        <v>411.22759999999994</v>
      </c>
      <c r="R17" s="124">
        <f t="shared" si="2"/>
        <v>420.20299999999997</v>
      </c>
      <c r="S17" s="124">
        <f t="shared" si="2"/>
        <v>429.1783999999999</v>
      </c>
      <c r="T17" s="124">
        <f t="shared" si="2"/>
        <v>438.15380000000005</v>
      </c>
      <c r="U17" s="124">
        <f t="shared" si="2"/>
        <v>447.12919999999997</v>
      </c>
      <c r="V17" s="124">
        <f t="shared" si="2"/>
        <v>456.10459999999989</v>
      </c>
    </row>
    <row r="18" spans="1:22" x14ac:dyDescent="0.25">
      <c r="A18" s="126">
        <v>130</v>
      </c>
      <c r="B18" s="124">
        <f t="shared" ref="B18:V18" si="3">B77+B53</f>
        <v>282.08039999999994</v>
      </c>
      <c r="C18" s="124">
        <f t="shared" si="3"/>
        <v>291.05579999999998</v>
      </c>
      <c r="D18" s="124">
        <f t="shared" si="3"/>
        <v>300.03120000000001</v>
      </c>
      <c r="E18" s="124">
        <f t="shared" si="3"/>
        <v>309.00659999999999</v>
      </c>
      <c r="F18" s="124">
        <f t="shared" si="3"/>
        <v>317.98200000000003</v>
      </c>
      <c r="G18" s="124">
        <f t="shared" si="3"/>
        <v>326.95740000000001</v>
      </c>
      <c r="H18" s="124">
        <f t="shared" si="3"/>
        <v>335.93279999999999</v>
      </c>
      <c r="I18" s="124">
        <f t="shared" si="3"/>
        <v>344.90819999999997</v>
      </c>
      <c r="J18" s="124">
        <f t="shared" si="3"/>
        <v>353.88360000000006</v>
      </c>
      <c r="K18" s="124">
        <f t="shared" si="3"/>
        <v>362.85899999999998</v>
      </c>
      <c r="L18" s="124">
        <f t="shared" si="3"/>
        <v>371.83439999999996</v>
      </c>
      <c r="M18" s="124">
        <f t="shared" si="3"/>
        <v>380.8098</v>
      </c>
      <c r="N18" s="124">
        <f t="shared" si="3"/>
        <v>389.78519999999997</v>
      </c>
      <c r="O18" s="124">
        <f t="shared" si="3"/>
        <v>398.76060000000001</v>
      </c>
      <c r="P18" s="124">
        <f t="shared" si="3"/>
        <v>407.73599999999993</v>
      </c>
      <c r="Q18" s="124">
        <f t="shared" si="3"/>
        <v>416.71139999999997</v>
      </c>
      <c r="R18" s="124">
        <f t="shared" si="3"/>
        <v>425.68680000000001</v>
      </c>
      <c r="S18" s="124">
        <f t="shared" si="3"/>
        <v>434.66219999999987</v>
      </c>
      <c r="T18" s="124">
        <f t="shared" si="3"/>
        <v>443.63760000000002</v>
      </c>
      <c r="U18" s="124">
        <f t="shared" si="3"/>
        <v>452.61299999999994</v>
      </c>
      <c r="V18" s="124">
        <f t="shared" si="3"/>
        <v>461.58839999999992</v>
      </c>
    </row>
    <row r="19" spans="1:22" x14ac:dyDescent="0.25">
      <c r="A19" s="126">
        <v>140</v>
      </c>
      <c r="B19" s="124">
        <f t="shared" ref="B19:V19" si="4">B78+B54</f>
        <v>287.56419999999997</v>
      </c>
      <c r="C19" s="124">
        <f t="shared" si="4"/>
        <v>296.53960000000001</v>
      </c>
      <c r="D19" s="124">
        <f t="shared" si="4"/>
        <v>305.51499999999999</v>
      </c>
      <c r="E19" s="124">
        <f t="shared" si="4"/>
        <v>314.49040000000002</v>
      </c>
      <c r="F19" s="124">
        <f t="shared" si="4"/>
        <v>323.46580000000006</v>
      </c>
      <c r="G19" s="124">
        <f t="shared" si="4"/>
        <v>332.44119999999998</v>
      </c>
      <c r="H19" s="124">
        <f t="shared" si="4"/>
        <v>341.41660000000002</v>
      </c>
      <c r="I19" s="124">
        <f t="shared" si="4"/>
        <v>350.39199999999994</v>
      </c>
      <c r="J19" s="124">
        <f t="shared" si="4"/>
        <v>359.36740000000009</v>
      </c>
      <c r="K19" s="124">
        <f t="shared" si="4"/>
        <v>368.34280000000001</v>
      </c>
      <c r="L19" s="124">
        <f t="shared" si="4"/>
        <v>377.31819999999993</v>
      </c>
      <c r="M19" s="124">
        <f t="shared" si="4"/>
        <v>386.29359999999997</v>
      </c>
      <c r="N19" s="124">
        <f t="shared" si="4"/>
        <v>395.26900000000001</v>
      </c>
      <c r="O19" s="124">
        <f t="shared" si="4"/>
        <v>404.24440000000004</v>
      </c>
      <c r="P19" s="124">
        <f t="shared" si="4"/>
        <v>413.21979999999996</v>
      </c>
      <c r="Q19" s="124">
        <f t="shared" si="4"/>
        <v>422.1952</v>
      </c>
      <c r="R19" s="124">
        <f t="shared" si="4"/>
        <v>431.17060000000004</v>
      </c>
      <c r="S19" s="124">
        <f t="shared" si="4"/>
        <v>440.14599999999984</v>
      </c>
      <c r="T19" s="124">
        <f t="shared" si="4"/>
        <v>449.12139999999999</v>
      </c>
      <c r="U19" s="124">
        <f t="shared" si="4"/>
        <v>458.09679999999992</v>
      </c>
      <c r="V19" s="124">
        <f t="shared" si="4"/>
        <v>467.07219999999995</v>
      </c>
    </row>
    <row r="20" spans="1:22" x14ac:dyDescent="0.25">
      <c r="A20" s="126">
        <v>150</v>
      </c>
      <c r="B20" s="124">
        <f t="shared" ref="B20:V20" si="5">B79+B55</f>
        <v>293.048</v>
      </c>
      <c r="C20" s="124">
        <f t="shared" si="5"/>
        <v>302.02340000000004</v>
      </c>
      <c r="D20" s="124">
        <f t="shared" si="5"/>
        <v>310.99879999999996</v>
      </c>
      <c r="E20" s="124">
        <f t="shared" si="5"/>
        <v>319.9742</v>
      </c>
      <c r="F20" s="124">
        <f t="shared" si="5"/>
        <v>328.94960000000003</v>
      </c>
      <c r="G20" s="124">
        <f t="shared" si="5"/>
        <v>337.92500000000001</v>
      </c>
      <c r="H20" s="124">
        <f t="shared" si="5"/>
        <v>346.90039999999999</v>
      </c>
      <c r="I20" s="124">
        <f t="shared" si="5"/>
        <v>355.87579999999997</v>
      </c>
      <c r="J20" s="124">
        <f t="shared" si="5"/>
        <v>364.85120000000006</v>
      </c>
      <c r="K20" s="124">
        <f t="shared" si="5"/>
        <v>373.82659999999998</v>
      </c>
      <c r="L20" s="124">
        <f t="shared" si="5"/>
        <v>382.80199999999996</v>
      </c>
      <c r="M20" s="124">
        <f t="shared" si="5"/>
        <v>391.7774</v>
      </c>
      <c r="N20" s="124">
        <f t="shared" si="5"/>
        <v>400.75279999999998</v>
      </c>
      <c r="O20" s="124">
        <f t="shared" si="5"/>
        <v>409.72820000000002</v>
      </c>
      <c r="P20" s="124">
        <f t="shared" si="5"/>
        <v>418.70359999999994</v>
      </c>
      <c r="Q20" s="124">
        <f t="shared" si="5"/>
        <v>427.67899999999997</v>
      </c>
      <c r="R20" s="124">
        <f t="shared" si="5"/>
        <v>436.65440000000001</v>
      </c>
      <c r="S20" s="124">
        <f t="shared" si="5"/>
        <v>445.62979999999988</v>
      </c>
      <c r="T20" s="124">
        <f t="shared" si="5"/>
        <v>454.60520000000002</v>
      </c>
      <c r="U20" s="124">
        <f t="shared" si="5"/>
        <v>463.58059999999995</v>
      </c>
      <c r="V20" s="124">
        <f t="shared" si="5"/>
        <v>472.55599999999993</v>
      </c>
    </row>
    <row r="21" spans="1:22" x14ac:dyDescent="0.25">
      <c r="A21" s="126">
        <v>160</v>
      </c>
      <c r="B21" s="124">
        <f t="shared" ref="B21:V21" si="6">B80+B56</f>
        <v>298.53179999999998</v>
      </c>
      <c r="C21" s="124">
        <f t="shared" si="6"/>
        <v>307.50720000000001</v>
      </c>
      <c r="D21" s="124">
        <f t="shared" si="6"/>
        <v>316.48259999999999</v>
      </c>
      <c r="E21" s="124">
        <f t="shared" si="6"/>
        <v>325.45799999999997</v>
      </c>
      <c r="F21" s="124">
        <f t="shared" si="6"/>
        <v>334.43340000000001</v>
      </c>
      <c r="G21" s="124">
        <f t="shared" si="6"/>
        <v>343.40880000000004</v>
      </c>
      <c r="H21" s="124">
        <f t="shared" si="6"/>
        <v>352.38419999999996</v>
      </c>
      <c r="I21" s="124">
        <f t="shared" si="6"/>
        <v>361.3596</v>
      </c>
      <c r="J21" s="124">
        <f t="shared" si="6"/>
        <v>370.33500000000004</v>
      </c>
      <c r="K21" s="124">
        <f t="shared" si="6"/>
        <v>379.31039999999996</v>
      </c>
      <c r="L21" s="124">
        <f t="shared" si="6"/>
        <v>388.28579999999999</v>
      </c>
      <c r="M21" s="124">
        <f t="shared" si="6"/>
        <v>397.26120000000003</v>
      </c>
      <c r="N21" s="124">
        <f t="shared" si="6"/>
        <v>406.23659999999995</v>
      </c>
      <c r="O21" s="124">
        <f t="shared" si="6"/>
        <v>415.21199999999999</v>
      </c>
      <c r="P21" s="124">
        <f t="shared" si="6"/>
        <v>424.18739999999991</v>
      </c>
      <c r="Q21" s="124">
        <f t="shared" si="6"/>
        <v>433.16279999999995</v>
      </c>
      <c r="R21" s="124">
        <f t="shared" si="6"/>
        <v>442.13819999999998</v>
      </c>
      <c r="S21" s="124">
        <f t="shared" si="6"/>
        <v>451.11359999999991</v>
      </c>
      <c r="T21" s="124">
        <f t="shared" si="6"/>
        <v>460.08900000000006</v>
      </c>
      <c r="U21" s="124">
        <f t="shared" si="6"/>
        <v>469.06439999999998</v>
      </c>
      <c r="V21" s="124">
        <f t="shared" si="6"/>
        <v>478.0397999999999</v>
      </c>
    </row>
    <row r="22" spans="1:22" x14ac:dyDescent="0.25">
      <c r="A22" s="126">
        <v>170</v>
      </c>
      <c r="B22" s="124">
        <f t="shared" ref="B22:V22" si="7">B81+B57</f>
        <v>304.01559999999995</v>
      </c>
      <c r="C22" s="124">
        <f t="shared" si="7"/>
        <v>312.99099999999999</v>
      </c>
      <c r="D22" s="124">
        <f t="shared" si="7"/>
        <v>321.96640000000002</v>
      </c>
      <c r="E22" s="124">
        <f t="shared" si="7"/>
        <v>330.9418</v>
      </c>
      <c r="F22" s="124">
        <f t="shared" si="7"/>
        <v>339.91720000000004</v>
      </c>
      <c r="G22" s="124">
        <f t="shared" si="7"/>
        <v>348.89260000000002</v>
      </c>
      <c r="H22" s="124">
        <f t="shared" si="7"/>
        <v>357.86799999999999</v>
      </c>
      <c r="I22" s="124">
        <f t="shared" si="7"/>
        <v>366.84339999999997</v>
      </c>
      <c r="J22" s="124">
        <f t="shared" si="7"/>
        <v>375.81880000000007</v>
      </c>
      <c r="K22" s="124">
        <f t="shared" si="7"/>
        <v>384.79419999999999</v>
      </c>
      <c r="L22" s="124">
        <f t="shared" si="7"/>
        <v>393.76959999999997</v>
      </c>
      <c r="M22" s="124">
        <f t="shared" si="7"/>
        <v>402.745</v>
      </c>
      <c r="N22" s="124">
        <f t="shared" si="7"/>
        <v>411.72039999999998</v>
      </c>
      <c r="O22" s="124">
        <f t="shared" si="7"/>
        <v>420.69580000000002</v>
      </c>
      <c r="P22" s="124">
        <f t="shared" si="7"/>
        <v>429.67119999999994</v>
      </c>
      <c r="Q22" s="124">
        <f t="shared" si="7"/>
        <v>438.64659999999998</v>
      </c>
      <c r="R22" s="124">
        <f t="shared" si="7"/>
        <v>447.62200000000001</v>
      </c>
      <c r="S22" s="124">
        <f t="shared" si="7"/>
        <v>456.59739999999988</v>
      </c>
      <c r="T22" s="124">
        <f t="shared" si="7"/>
        <v>465.57280000000003</v>
      </c>
      <c r="U22" s="124">
        <f t="shared" si="7"/>
        <v>474.54819999999995</v>
      </c>
      <c r="V22" s="124">
        <f t="shared" si="7"/>
        <v>483.52359999999993</v>
      </c>
    </row>
    <row r="23" spans="1:22" x14ac:dyDescent="0.25">
      <c r="A23" s="126">
        <v>180</v>
      </c>
      <c r="B23" s="124">
        <f t="shared" ref="B23:V23" si="8">B82+B58</f>
        <v>309.49939999999998</v>
      </c>
      <c r="C23" s="124">
        <f t="shared" si="8"/>
        <v>318.47480000000002</v>
      </c>
      <c r="D23" s="124">
        <f t="shared" si="8"/>
        <v>327.4502</v>
      </c>
      <c r="E23" s="124">
        <f t="shared" si="8"/>
        <v>336.42560000000003</v>
      </c>
      <c r="F23" s="124">
        <f t="shared" si="8"/>
        <v>345.40100000000007</v>
      </c>
      <c r="G23" s="124">
        <f t="shared" si="8"/>
        <v>354.37639999999999</v>
      </c>
      <c r="H23" s="124">
        <f t="shared" si="8"/>
        <v>363.35180000000003</v>
      </c>
      <c r="I23" s="124">
        <f t="shared" si="8"/>
        <v>372.32719999999995</v>
      </c>
      <c r="J23" s="124">
        <f t="shared" si="8"/>
        <v>381.3026000000001</v>
      </c>
      <c r="K23" s="124">
        <f t="shared" si="8"/>
        <v>390.27800000000002</v>
      </c>
      <c r="L23" s="124">
        <f t="shared" si="8"/>
        <v>399.25339999999994</v>
      </c>
      <c r="M23" s="124">
        <f t="shared" si="8"/>
        <v>408.22879999999998</v>
      </c>
      <c r="N23" s="124">
        <f t="shared" si="8"/>
        <v>417.20420000000001</v>
      </c>
      <c r="O23" s="124">
        <f t="shared" si="8"/>
        <v>426.17960000000005</v>
      </c>
      <c r="P23" s="124">
        <f t="shared" si="8"/>
        <v>435.15499999999997</v>
      </c>
      <c r="Q23" s="124">
        <f t="shared" si="8"/>
        <v>444.13040000000001</v>
      </c>
      <c r="R23" s="124">
        <f t="shared" si="8"/>
        <v>453.10580000000004</v>
      </c>
      <c r="S23" s="124">
        <f t="shared" si="8"/>
        <v>462.08119999999985</v>
      </c>
      <c r="T23" s="124">
        <f t="shared" si="8"/>
        <v>471.0566</v>
      </c>
      <c r="U23" s="124">
        <f t="shared" si="8"/>
        <v>480.03199999999993</v>
      </c>
      <c r="V23" s="124">
        <f t="shared" si="8"/>
        <v>489.00739999999996</v>
      </c>
    </row>
    <row r="24" spans="1:22" x14ac:dyDescent="0.25">
      <c r="A24" s="126">
        <v>190</v>
      </c>
      <c r="B24" s="124">
        <f t="shared" ref="B24:V24" si="9">B83+B59</f>
        <v>314.98320000000001</v>
      </c>
      <c r="C24" s="124">
        <f t="shared" si="9"/>
        <v>323.95860000000005</v>
      </c>
      <c r="D24" s="124">
        <f t="shared" si="9"/>
        <v>332.93399999999997</v>
      </c>
      <c r="E24" s="124">
        <f t="shared" si="9"/>
        <v>341.90940000000001</v>
      </c>
      <c r="F24" s="124">
        <f t="shared" si="9"/>
        <v>350.88480000000004</v>
      </c>
      <c r="G24" s="124">
        <f t="shared" si="9"/>
        <v>359.86020000000002</v>
      </c>
      <c r="H24" s="124">
        <f t="shared" si="9"/>
        <v>368.8356</v>
      </c>
      <c r="I24" s="124">
        <f t="shared" si="9"/>
        <v>377.81099999999998</v>
      </c>
      <c r="J24" s="124">
        <f t="shared" si="9"/>
        <v>386.78640000000007</v>
      </c>
      <c r="K24" s="124">
        <f t="shared" si="9"/>
        <v>395.76179999999999</v>
      </c>
      <c r="L24" s="124">
        <f t="shared" si="9"/>
        <v>404.73719999999997</v>
      </c>
      <c r="M24" s="124">
        <f t="shared" si="9"/>
        <v>413.71260000000001</v>
      </c>
      <c r="N24" s="124">
        <f t="shared" si="9"/>
        <v>422.68799999999999</v>
      </c>
      <c r="O24" s="124">
        <f t="shared" si="9"/>
        <v>431.66340000000002</v>
      </c>
      <c r="P24" s="124">
        <f t="shared" si="9"/>
        <v>440.63879999999995</v>
      </c>
      <c r="Q24" s="124">
        <f t="shared" si="9"/>
        <v>449.61419999999998</v>
      </c>
      <c r="R24" s="124">
        <f t="shared" si="9"/>
        <v>458.58960000000002</v>
      </c>
      <c r="S24" s="124">
        <f t="shared" si="9"/>
        <v>467.56499999999988</v>
      </c>
      <c r="T24" s="124">
        <f t="shared" si="9"/>
        <v>476.54040000000003</v>
      </c>
      <c r="U24" s="124">
        <f t="shared" si="9"/>
        <v>485.51579999999996</v>
      </c>
      <c r="V24" s="124">
        <f t="shared" si="9"/>
        <v>494.49119999999994</v>
      </c>
    </row>
    <row r="25" spans="1:22" x14ac:dyDescent="0.25">
      <c r="A25" s="126">
        <v>200</v>
      </c>
      <c r="B25" s="124">
        <f t="shared" ref="B25:V25" si="10">B84+B60</f>
        <v>320.46699999999998</v>
      </c>
      <c r="C25" s="124">
        <f t="shared" si="10"/>
        <v>329.44240000000002</v>
      </c>
      <c r="D25" s="124">
        <f t="shared" si="10"/>
        <v>338.4178</v>
      </c>
      <c r="E25" s="124">
        <f t="shared" si="10"/>
        <v>347.39319999999998</v>
      </c>
      <c r="F25" s="124">
        <f t="shared" si="10"/>
        <v>356.36860000000001</v>
      </c>
      <c r="G25" s="124">
        <f t="shared" si="10"/>
        <v>365.34400000000005</v>
      </c>
      <c r="H25" s="124">
        <f t="shared" si="10"/>
        <v>374.31939999999997</v>
      </c>
      <c r="I25" s="124">
        <f t="shared" si="10"/>
        <v>383.29480000000001</v>
      </c>
      <c r="J25" s="124">
        <f t="shared" si="10"/>
        <v>392.27020000000005</v>
      </c>
      <c r="K25" s="124">
        <f t="shared" si="10"/>
        <v>401.24559999999997</v>
      </c>
      <c r="L25" s="124">
        <f t="shared" si="10"/>
        <v>410.221</v>
      </c>
      <c r="M25" s="124">
        <f t="shared" si="10"/>
        <v>419.19640000000004</v>
      </c>
      <c r="N25" s="124">
        <f t="shared" si="10"/>
        <v>428.17179999999996</v>
      </c>
      <c r="O25" s="124">
        <f t="shared" si="10"/>
        <v>437.1472</v>
      </c>
      <c r="P25" s="124">
        <f t="shared" si="10"/>
        <v>446.12259999999992</v>
      </c>
      <c r="Q25" s="124">
        <f t="shared" si="10"/>
        <v>455.09799999999996</v>
      </c>
      <c r="R25" s="124">
        <f t="shared" si="10"/>
        <v>464.07339999999999</v>
      </c>
      <c r="S25" s="124">
        <f t="shared" si="10"/>
        <v>473.04879999999991</v>
      </c>
      <c r="T25" s="124">
        <f t="shared" si="10"/>
        <v>482.02420000000006</v>
      </c>
      <c r="U25" s="124">
        <f t="shared" si="10"/>
        <v>490.99959999999999</v>
      </c>
      <c r="V25" s="124">
        <f t="shared" si="10"/>
        <v>499.97499999999991</v>
      </c>
    </row>
    <row r="26" spans="1:22" x14ac:dyDescent="0.25">
      <c r="A26" s="126">
        <v>210</v>
      </c>
      <c r="B26" s="124">
        <f t="shared" ref="B26:V26" si="11">B85+B61</f>
        <v>325.95079999999996</v>
      </c>
      <c r="C26" s="124">
        <f t="shared" si="11"/>
        <v>334.92619999999999</v>
      </c>
      <c r="D26" s="124">
        <f t="shared" si="11"/>
        <v>343.90160000000003</v>
      </c>
      <c r="E26" s="124">
        <f t="shared" si="11"/>
        <v>352.87700000000001</v>
      </c>
      <c r="F26" s="124">
        <f t="shared" si="11"/>
        <v>361.85240000000005</v>
      </c>
      <c r="G26" s="124">
        <f t="shared" si="11"/>
        <v>370.82780000000002</v>
      </c>
      <c r="H26" s="124">
        <f t="shared" si="11"/>
        <v>379.8032</v>
      </c>
      <c r="I26" s="124">
        <f t="shared" si="11"/>
        <v>388.77859999999998</v>
      </c>
      <c r="J26" s="124">
        <f t="shared" si="11"/>
        <v>397.75400000000008</v>
      </c>
      <c r="K26" s="124">
        <f t="shared" si="11"/>
        <v>406.7294</v>
      </c>
      <c r="L26" s="124">
        <f t="shared" si="11"/>
        <v>415.70479999999998</v>
      </c>
      <c r="M26" s="124">
        <f t="shared" si="11"/>
        <v>424.68020000000001</v>
      </c>
      <c r="N26" s="124">
        <f t="shared" si="11"/>
        <v>433.65559999999999</v>
      </c>
      <c r="O26" s="124">
        <f t="shared" si="11"/>
        <v>442.63100000000003</v>
      </c>
      <c r="P26" s="124">
        <f t="shared" si="11"/>
        <v>451.60639999999995</v>
      </c>
      <c r="Q26" s="124">
        <f t="shared" si="11"/>
        <v>460.58179999999999</v>
      </c>
      <c r="R26" s="124">
        <f t="shared" si="11"/>
        <v>469.55720000000002</v>
      </c>
      <c r="S26" s="124">
        <f t="shared" si="11"/>
        <v>478.53259999999989</v>
      </c>
      <c r="T26" s="124">
        <f t="shared" si="11"/>
        <v>487.50800000000004</v>
      </c>
      <c r="U26" s="124">
        <f t="shared" si="11"/>
        <v>496.48339999999996</v>
      </c>
      <c r="V26" s="124">
        <f t="shared" si="11"/>
        <v>505.45879999999994</v>
      </c>
    </row>
    <row r="27" spans="1:22" x14ac:dyDescent="0.25">
      <c r="A27" s="126">
        <v>220</v>
      </c>
      <c r="B27" s="124">
        <f t="shared" ref="B27:V27" si="12">B86+B62</f>
        <v>331.43459999999999</v>
      </c>
      <c r="C27" s="124">
        <f t="shared" si="12"/>
        <v>340.41</v>
      </c>
      <c r="D27" s="124">
        <f t="shared" si="12"/>
        <v>349.3854</v>
      </c>
      <c r="E27" s="124">
        <f t="shared" si="12"/>
        <v>358.36080000000004</v>
      </c>
      <c r="F27" s="124">
        <f t="shared" si="12"/>
        <v>367.33620000000008</v>
      </c>
      <c r="G27" s="124">
        <f t="shared" si="12"/>
        <v>376.3116</v>
      </c>
      <c r="H27" s="124">
        <f t="shared" si="12"/>
        <v>385.28700000000003</v>
      </c>
      <c r="I27" s="124">
        <f t="shared" si="12"/>
        <v>394.26239999999996</v>
      </c>
      <c r="J27" s="124">
        <f t="shared" si="12"/>
        <v>403.23780000000011</v>
      </c>
      <c r="K27" s="124">
        <f t="shared" si="12"/>
        <v>412.21320000000003</v>
      </c>
      <c r="L27" s="124">
        <f t="shared" si="12"/>
        <v>421.18859999999995</v>
      </c>
      <c r="M27" s="124">
        <f t="shared" si="12"/>
        <v>430.16399999999999</v>
      </c>
      <c r="N27" s="124">
        <f t="shared" si="12"/>
        <v>439.13940000000002</v>
      </c>
      <c r="O27" s="124">
        <f t="shared" si="12"/>
        <v>448.11480000000006</v>
      </c>
      <c r="P27" s="124">
        <f t="shared" si="12"/>
        <v>457.09019999999998</v>
      </c>
      <c r="Q27" s="124">
        <f t="shared" si="12"/>
        <v>466.06560000000002</v>
      </c>
      <c r="R27" s="124">
        <f t="shared" si="12"/>
        <v>475.04100000000005</v>
      </c>
      <c r="S27" s="124">
        <f t="shared" si="12"/>
        <v>484.01639999999986</v>
      </c>
      <c r="T27" s="124">
        <f t="shared" si="12"/>
        <v>492.99180000000001</v>
      </c>
      <c r="U27" s="124">
        <f t="shared" si="12"/>
        <v>501.96719999999993</v>
      </c>
      <c r="V27" s="124">
        <f t="shared" si="12"/>
        <v>510.94259999999997</v>
      </c>
    </row>
    <row r="28" spans="1:22" x14ac:dyDescent="0.25">
      <c r="A28" s="126">
        <v>230</v>
      </c>
      <c r="B28" s="124">
        <f t="shared" ref="B28:V28" si="13">B87+B63</f>
        <v>336.91839999999996</v>
      </c>
      <c r="C28" s="124">
        <f t="shared" si="13"/>
        <v>345.8938</v>
      </c>
      <c r="D28" s="124">
        <f t="shared" si="13"/>
        <v>354.86919999999998</v>
      </c>
      <c r="E28" s="124">
        <f t="shared" si="13"/>
        <v>363.84460000000001</v>
      </c>
      <c r="F28" s="124">
        <f t="shared" si="13"/>
        <v>372.82000000000005</v>
      </c>
      <c r="G28" s="124">
        <f t="shared" si="13"/>
        <v>381.79539999999997</v>
      </c>
      <c r="H28" s="124">
        <f t="shared" si="13"/>
        <v>390.77080000000001</v>
      </c>
      <c r="I28" s="124">
        <f t="shared" si="13"/>
        <v>399.74619999999993</v>
      </c>
      <c r="J28" s="124">
        <f t="shared" si="13"/>
        <v>408.72160000000008</v>
      </c>
      <c r="K28" s="124">
        <f t="shared" si="13"/>
        <v>417.697</v>
      </c>
      <c r="L28" s="124">
        <f t="shared" si="13"/>
        <v>426.67239999999993</v>
      </c>
      <c r="M28" s="124">
        <f t="shared" si="13"/>
        <v>435.64779999999996</v>
      </c>
      <c r="N28" s="124">
        <f t="shared" si="13"/>
        <v>444.6232</v>
      </c>
      <c r="O28" s="124">
        <f t="shared" si="13"/>
        <v>453.59860000000003</v>
      </c>
      <c r="P28" s="124">
        <f t="shared" si="13"/>
        <v>462.57399999999996</v>
      </c>
      <c r="Q28" s="124">
        <f t="shared" si="13"/>
        <v>471.54939999999999</v>
      </c>
      <c r="R28" s="124">
        <f t="shared" si="13"/>
        <v>480.52480000000003</v>
      </c>
      <c r="S28" s="124">
        <f t="shared" si="13"/>
        <v>489.50019999999984</v>
      </c>
      <c r="T28" s="124">
        <f t="shared" si="13"/>
        <v>498.47559999999999</v>
      </c>
      <c r="U28" s="124">
        <f t="shared" si="13"/>
        <v>507.45099999999991</v>
      </c>
      <c r="V28" s="124">
        <f t="shared" si="13"/>
        <v>516.42639999999994</v>
      </c>
    </row>
    <row r="29" spans="1:22" x14ac:dyDescent="0.25">
      <c r="A29" s="126">
        <v>240</v>
      </c>
      <c r="B29" s="124">
        <f t="shared" ref="B29:V29" si="14">B88+B64</f>
        <v>342.40219999999999</v>
      </c>
      <c r="C29" s="124">
        <f t="shared" si="14"/>
        <v>351.37760000000003</v>
      </c>
      <c r="D29" s="124">
        <f t="shared" si="14"/>
        <v>360.35299999999995</v>
      </c>
      <c r="E29" s="124">
        <f t="shared" si="14"/>
        <v>369.32839999999999</v>
      </c>
      <c r="F29" s="124">
        <f t="shared" si="14"/>
        <v>378.30380000000002</v>
      </c>
      <c r="G29" s="124">
        <f t="shared" si="14"/>
        <v>387.2792</v>
      </c>
      <c r="H29" s="124">
        <f t="shared" si="14"/>
        <v>396.25459999999998</v>
      </c>
      <c r="I29" s="124">
        <f t="shared" si="14"/>
        <v>405.22999999999996</v>
      </c>
      <c r="J29" s="124">
        <f t="shared" si="14"/>
        <v>414.20540000000005</v>
      </c>
      <c r="K29" s="124">
        <f t="shared" si="14"/>
        <v>423.18079999999998</v>
      </c>
      <c r="L29" s="124">
        <f t="shared" si="14"/>
        <v>432.15619999999996</v>
      </c>
      <c r="M29" s="124">
        <f t="shared" si="14"/>
        <v>441.13159999999999</v>
      </c>
      <c r="N29" s="124">
        <f t="shared" si="14"/>
        <v>450.10699999999997</v>
      </c>
      <c r="O29" s="124">
        <f t="shared" si="14"/>
        <v>459.08240000000001</v>
      </c>
      <c r="P29" s="124">
        <f t="shared" si="14"/>
        <v>468.05779999999993</v>
      </c>
      <c r="Q29" s="124">
        <f t="shared" si="14"/>
        <v>477.03319999999997</v>
      </c>
      <c r="R29" s="124">
        <f t="shared" si="14"/>
        <v>486.0086</v>
      </c>
      <c r="S29" s="124">
        <f t="shared" si="14"/>
        <v>494.98399999999987</v>
      </c>
      <c r="T29" s="124">
        <f t="shared" si="14"/>
        <v>503.95940000000002</v>
      </c>
      <c r="U29" s="124">
        <f t="shared" si="14"/>
        <v>512.9348</v>
      </c>
      <c r="V29" s="124">
        <f t="shared" si="14"/>
        <v>521.91019999999992</v>
      </c>
    </row>
    <row r="30" spans="1:22" x14ac:dyDescent="0.25">
      <c r="A30" s="126">
        <v>250</v>
      </c>
      <c r="B30" s="124">
        <f t="shared" ref="B30:V30" si="15">B89+B65</f>
        <v>347.88599999999997</v>
      </c>
      <c r="C30" s="124">
        <f t="shared" si="15"/>
        <v>356.8614</v>
      </c>
      <c r="D30" s="124">
        <f t="shared" si="15"/>
        <v>365.83679999999998</v>
      </c>
      <c r="E30" s="124">
        <f t="shared" si="15"/>
        <v>374.81219999999996</v>
      </c>
      <c r="F30" s="124">
        <f t="shared" si="15"/>
        <v>383.7876</v>
      </c>
      <c r="G30" s="124">
        <f t="shared" si="15"/>
        <v>392.76300000000003</v>
      </c>
      <c r="H30" s="124">
        <f t="shared" si="15"/>
        <v>401.73839999999996</v>
      </c>
      <c r="I30" s="124">
        <f t="shared" si="15"/>
        <v>410.71379999999999</v>
      </c>
      <c r="J30" s="124">
        <f t="shared" si="15"/>
        <v>419.68920000000003</v>
      </c>
      <c r="K30" s="124">
        <f t="shared" si="15"/>
        <v>428.66459999999995</v>
      </c>
      <c r="L30" s="124">
        <f t="shared" si="15"/>
        <v>437.64</v>
      </c>
      <c r="M30" s="124">
        <f t="shared" si="15"/>
        <v>446.61540000000002</v>
      </c>
      <c r="N30" s="124">
        <f t="shared" si="15"/>
        <v>455.59079999999994</v>
      </c>
      <c r="O30" s="124">
        <f t="shared" si="15"/>
        <v>464.56619999999998</v>
      </c>
      <c r="P30" s="124">
        <f t="shared" si="15"/>
        <v>473.5415999999999</v>
      </c>
      <c r="Q30" s="124">
        <f t="shared" si="15"/>
        <v>482.51699999999994</v>
      </c>
      <c r="R30" s="124">
        <f t="shared" si="15"/>
        <v>491.49239999999998</v>
      </c>
      <c r="S30" s="124">
        <f t="shared" si="15"/>
        <v>500.4677999999999</v>
      </c>
      <c r="T30" s="124">
        <f t="shared" si="15"/>
        <v>509.44320000000005</v>
      </c>
      <c r="U30" s="124">
        <f t="shared" si="15"/>
        <v>518.41859999999997</v>
      </c>
      <c r="V30" s="124">
        <f t="shared" si="15"/>
        <v>527.39399999999989</v>
      </c>
    </row>
    <row r="31" spans="1:22" x14ac:dyDescent="0.25">
      <c r="A31" s="126">
        <v>260</v>
      </c>
      <c r="B31" s="124">
        <f t="shared" ref="B31:V31" si="16">B90+B66</f>
        <v>353.36979999999994</v>
      </c>
      <c r="C31" s="124">
        <f t="shared" si="16"/>
        <v>362.34519999999998</v>
      </c>
      <c r="D31" s="124">
        <f t="shared" si="16"/>
        <v>371.32060000000001</v>
      </c>
      <c r="E31" s="124">
        <f t="shared" si="16"/>
        <v>380.29599999999999</v>
      </c>
      <c r="F31" s="124">
        <f t="shared" si="16"/>
        <v>389.27140000000003</v>
      </c>
      <c r="G31" s="124">
        <f t="shared" si="16"/>
        <v>398.24680000000001</v>
      </c>
      <c r="H31" s="124">
        <f t="shared" si="16"/>
        <v>407.22219999999999</v>
      </c>
      <c r="I31" s="124">
        <f t="shared" si="16"/>
        <v>416.19759999999997</v>
      </c>
      <c r="J31" s="124">
        <f t="shared" si="16"/>
        <v>425.17300000000006</v>
      </c>
      <c r="K31" s="124">
        <f t="shared" si="16"/>
        <v>434.14839999999998</v>
      </c>
      <c r="L31" s="124">
        <f t="shared" si="16"/>
        <v>443.12379999999996</v>
      </c>
      <c r="M31" s="124">
        <f t="shared" si="16"/>
        <v>452.0992</v>
      </c>
      <c r="N31" s="124">
        <f t="shared" si="16"/>
        <v>461.07459999999998</v>
      </c>
      <c r="O31" s="124">
        <f t="shared" si="16"/>
        <v>470.05</v>
      </c>
      <c r="P31" s="124">
        <f t="shared" si="16"/>
        <v>479.02539999999993</v>
      </c>
      <c r="Q31" s="124">
        <f t="shared" si="16"/>
        <v>488.00079999999997</v>
      </c>
      <c r="R31" s="124">
        <f t="shared" si="16"/>
        <v>496.97620000000001</v>
      </c>
      <c r="S31" s="124">
        <f t="shared" si="16"/>
        <v>505.95159999999987</v>
      </c>
      <c r="T31" s="124">
        <f t="shared" si="16"/>
        <v>514.92700000000002</v>
      </c>
      <c r="U31" s="124">
        <f t="shared" si="16"/>
        <v>523.90239999999994</v>
      </c>
      <c r="V31" s="124">
        <f t="shared" si="16"/>
        <v>532.87779999999998</v>
      </c>
    </row>
    <row r="32" spans="1:22" x14ac:dyDescent="0.25">
      <c r="A32" s="126">
        <v>270</v>
      </c>
      <c r="B32" s="124">
        <f t="shared" ref="B32:V32" si="17">B91+B67</f>
        <v>358.85359999999997</v>
      </c>
      <c r="C32" s="124">
        <f t="shared" si="17"/>
        <v>367.82900000000001</v>
      </c>
      <c r="D32" s="124">
        <f t="shared" si="17"/>
        <v>376.80439999999999</v>
      </c>
      <c r="E32" s="124">
        <f t="shared" si="17"/>
        <v>385.77980000000002</v>
      </c>
      <c r="F32" s="124">
        <f t="shared" si="17"/>
        <v>394.75520000000006</v>
      </c>
      <c r="G32" s="124">
        <f t="shared" si="17"/>
        <v>403.73059999999998</v>
      </c>
      <c r="H32" s="124">
        <f t="shared" si="17"/>
        <v>412.70600000000002</v>
      </c>
      <c r="I32" s="124">
        <f t="shared" si="17"/>
        <v>421.68139999999994</v>
      </c>
      <c r="J32" s="124">
        <f t="shared" si="17"/>
        <v>430.65680000000009</v>
      </c>
      <c r="K32" s="124">
        <f t="shared" si="17"/>
        <v>439.63220000000001</v>
      </c>
      <c r="L32" s="124">
        <f t="shared" si="17"/>
        <v>448.60759999999993</v>
      </c>
      <c r="M32" s="124">
        <f t="shared" si="17"/>
        <v>457.58299999999997</v>
      </c>
      <c r="N32" s="124">
        <f t="shared" si="17"/>
        <v>466.55840000000001</v>
      </c>
      <c r="O32" s="124">
        <f t="shared" si="17"/>
        <v>475.53380000000004</v>
      </c>
      <c r="P32" s="124">
        <f t="shared" si="17"/>
        <v>484.50919999999996</v>
      </c>
      <c r="Q32" s="124">
        <f t="shared" si="17"/>
        <v>493.4846</v>
      </c>
      <c r="R32" s="124">
        <f t="shared" si="17"/>
        <v>502.46000000000004</v>
      </c>
      <c r="S32" s="124">
        <f t="shared" si="17"/>
        <v>511.43539999999985</v>
      </c>
      <c r="T32" s="124">
        <f t="shared" si="17"/>
        <v>520.41079999999999</v>
      </c>
      <c r="U32" s="124">
        <f t="shared" si="17"/>
        <v>529.38619999999992</v>
      </c>
      <c r="V32" s="124">
        <f t="shared" si="17"/>
        <v>538.36159999999995</v>
      </c>
    </row>
    <row r="33" spans="1:22" x14ac:dyDescent="0.25">
      <c r="A33" s="126">
        <v>280</v>
      </c>
      <c r="B33" s="124">
        <f t="shared" ref="B33:V33" si="18">B92+B68</f>
        <v>364.3374</v>
      </c>
      <c r="C33" s="124">
        <f t="shared" si="18"/>
        <v>373.31280000000004</v>
      </c>
      <c r="D33" s="124">
        <f t="shared" si="18"/>
        <v>382.28819999999996</v>
      </c>
      <c r="E33" s="124">
        <f t="shared" si="18"/>
        <v>391.2636</v>
      </c>
      <c r="F33" s="124">
        <f t="shared" si="18"/>
        <v>400.23900000000003</v>
      </c>
      <c r="G33" s="124">
        <f t="shared" si="18"/>
        <v>409.21440000000001</v>
      </c>
      <c r="H33" s="124">
        <f t="shared" si="18"/>
        <v>418.18979999999999</v>
      </c>
      <c r="I33" s="124">
        <f t="shared" si="18"/>
        <v>427.16519999999997</v>
      </c>
      <c r="J33" s="124">
        <f t="shared" si="18"/>
        <v>436.14060000000006</v>
      </c>
      <c r="K33" s="124">
        <f t="shared" si="18"/>
        <v>445.11599999999999</v>
      </c>
      <c r="L33" s="124">
        <f t="shared" si="18"/>
        <v>454.09139999999996</v>
      </c>
      <c r="M33" s="124">
        <f t="shared" si="18"/>
        <v>463.0668</v>
      </c>
      <c r="N33" s="124">
        <f t="shared" si="18"/>
        <v>472.04219999999998</v>
      </c>
      <c r="O33" s="124">
        <f t="shared" si="18"/>
        <v>481.01760000000002</v>
      </c>
      <c r="P33" s="124">
        <f t="shared" si="18"/>
        <v>489.99299999999994</v>
      </c>
      <c r="Q33" s="124">
        <f t="shared" si="18"/>
        <v>498.96839999999997</v>
      </c>
      <c r="R33" s="124">
        <f t="shared" si="18"/>
        <v>507.94380000000001</v>
      </c>
      <c r="S33" s="124">
        <f t="shared" si="18"/>
        <v>516.91919999999982</v>
      </c>
      <c r="T33" s="124">
        <f t="shared" si="18"/>
        <v>525.89460000000008</v>
      </c>
      <c r="U33" s="124">
        <f t="shared" si="18"/>
        <v>534.86999999999989</v>
      </c>
      <c r="V33" s="124">
        <f t="shared" si="18"/>
        <v>543.84539999999993</v>
      </c>
    </row>
    <row r="34" spans="1:22" x14ac:dyDescent="0.25">
      <c r="A34" s="126">
        <v>290</v>
      </c>
      <c r="B34" s="124">
        <f t="shared" ref="B34:V34" si="19">B93+B69</f>
        <v>369.82119999999998</v>
      </c>
      <c r="C34" s="124">
        <f t="shared" si="19"/>
        <v>378.79660000000001</v>
      </c>
      <c r="D34" s="124">
        <f t="shared" si="19"/>
        <v>387.77199999999993</v>
      </c>
      <c r="E34" s="124">
        <f t="shared" si="19"/>
        <v>396.74739999999997</v>
      </c>
      <c r="F34" s="124">
        <f t="shared" si="19"/>
        <v>405.72280000000001</v>
      </c>
      <c r="G34" s="124">
        <f t="shared" si="19"/>
        <v>414.69819999999999</v>
      </c>
      <c r="H34" s="124">
        <f t="shared" si="19"/>
        <v>423.67359999999996</v>
      </c>
      <c r="I34" s="124">
        <f t="shared" si="19"/>
        <v>432.64899999999994</v>
      </c>
      <c r="J34" s="124">
        <f t="shared" si="19"/>
        <v>441.62440000000004</v>
      </c>
      <c r="K34" s="124">
        <f t="shared" si="19"/>
        <v>450.59979999999996</v>
      </c>
      <c r="L34" s="124">
        <f t="shared" si="19"/>
        <v>459.57519999999994</v>
      </c>
      <c r="M34" s="124">
        <f t="shared" si="19"/>
        <v>468.55059999999997</v>
      </c>
      <c r="N34" s="124">
        <f t="shared" si="19"/>
        <v>477.52599999999995</v>
      </c>
      <c r="O34" s="124">
        <f t="shared" si="19"/>
        <v>486.50139999999999</v>
      </c>
      <c r="P34" s="124">
        <f t="shared" si="19"/>
        <v>495.47679999999991</v>
      </c>
      <c r="Q34" s="124">
        <f t="shared" si="19"/>
        <v>504.45219999999995</v>
      </c>
      <c r="R34" s="124">
        <f t="shared" si="19"/>
        <v>513.42759999999998</v>
      </c>
      <c r="S34" s="124">
        <f t="shared" si="19"/>
        <v>522.40299999999979</v>
      </c>
      <c r="T34" s="124">
        <f t="shared" si="19"/>
        <v>531.37840000000006</v>
      </c>
      <c r="U34" s="124">
        <f t="shared" si="19"/>
        <v>540.35379999999986</v>
      </c>
      <c r="V34" s="124">
        <f t="shared" si="19"/>
        <v>549.3291999999999</v>
      </c>
    </row>
    <row r="35" spans="1:22" x14ac:dyDescent="0.25">
      <c r="A35" s="126">
        <v>300</v>
      </c>
      <c r="B35" s="124">
        <f t="shared" ref="B35:V35" si="20">B94+B70</f>
        <v>375.30499999999995</v>
      </c>
      <c r="C35" s="124">
        <f t="shared" si="20"/>
        <v>384.28039999999999</v>
      </c>
      <c r="D35" s="124">
        <f t="shared" si="20"/>
        <v>393.25579999999991</v>
      </c>
      <c r="E35" s="124">
        <f t="shared" si="20"/>
        <v>402.23119999999994</v>
      </c>
      <c r="F35" s="124">
        <f t="shared" si="20"/>
        <v>411.20659999999998</v>
      </c>
      <c r="G35" s="124">
        <f t="shared" si="20"/>
        <v>420.18199999999996</v>
      </c>
      <c r="H35" s="124">
        <f t="shared" si="20"/>
        <v>429.15739999999994</v>
      </c>
      <c r="I35" s="124">
        <f t="shared" si="20"/>
        <v>438.13279999999992</v>
      </c>
      <c r="J35" s="124">
        <f t="shared" si="20"/>
        <v>447.10820000000001</v>
      </c>
      <c r="K35" s="124">
        <f t="shared" si="20"/>
        <v>456.08359999999993</v>
      </c>
      <c r="L35" s="124">
        <f t="shared" si="20"/>
        <v>465.05899999999991</v>
      </c>
      <c r="M35" s="124">
        <f t="shared" si="20"/>
        <v>474.03439999999995</v>
      </c>
      <c r="N35" s="124">
        <f t="shared" si="20"/>
        <v>483.00979999999993</v>
      </c>
      <c r="O35" s="124">
        <f t="shared" si="20"/>
        <v>491.98519999999996</v>
      </c>
      <c r="P35" s="124">
        <f t="shared" si="20"/>
        <v>500.96059999999989</v>
      </c>
      <c r="Q35" s="124">
        <f t="shared" si="20"/>
        <v>509.93599999999992</v>
      </c>
      <c r="R35" s="124">
        <f t="shared" si="20"/>
        <v>518.91139999999996</v>
      </c>
      <c r="S35" s="124">
        <f t="shared" si="20"/>
        <v>527.88679999999977</v>
      </c>
      <c r="T35" s="124">
        <f t="shared" si="20"/>
        <v>536.86220000000003</v>
      </c>
      <c r="U35" s="124">
        <f t="shared" si="20"/>
        <v>545.83759999999984</v>
      </c>
      <c r="V35" s="124">
        <f t="shared" si="20"/>
        <v>554.81299999999987</v>
      </c>
    </row>
    <row r="36" spans="1:22" x14ac:dyDescent="0.25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</row>
    <row r="37" spans="1:22" x14ac:dyDescent="0.25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</row>
    <row r="38" spans="1:22" x14ac:dyDescent="0.25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</row>
    <row r="39" spans="1:22" x14ac:dyDescent="0.25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</row>
    <row r="40" spans="1:22" x14ac:dyDescent="0.25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</row>
    <row r="41" spans="1:22" x14ac:dyDescent="0.25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</row>
    <row r="42" spans="1:22" x14ac:dyDescent="0.25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</row>
    <row r="43" spans="1:22" x14ac:dyDescent="0.25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</row>
    <row r="44" spans="1:22" x14ac:dyDescent="0.25">
      <c r="A44" s="28"/>
      <c r="B44" s="28"/>
      <c r="C44" s="127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</row>
    <row r="45" spans="1:22" x14ac:dyDescent="0.25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</row>
    <row r="46" spans="1:22" x14ac:dyDescent="0.25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</row>
    <row r="48" spans="1:22" x14ac:dyDescent="0.25">
      <c r="A48" t="s">
        <v>290</v>
      </c>
    </row>
    <row r="49" spans="1:22" x14ac:dyDescent="0.25">
      <c r="A49" s="1"/>
      <c r="B49" s="1">
        <v>100</v>
      </c>
      <c r="C49" s="1">
        <v>110</v>
      </c>
      <c r="D49" s="1">
        <v>120</v>
      </c>
      <c r="E49" s="1">
        <v>130</v>
      </c>
      <c r="F49" s="1">
        <v>140</v>
      </c>
      <c r="G49" s="1">
        <v>150</v>
      </c>
      <c r="H49" s="1">
        <v>160</v>
      </c>
      <c r="I49" s="1">
        <v>170</v>
      </c>
      <c r="J49" s="1">
        <v>180</v>
      </c>
      <c r="K49" s="1">
        <v>190</v>
      </c>
      <c r="L49" s="1">
        <v>200</v>
      </c>
      <c r="M49" s="1">
        <v>210</v>
      </c>
      <c r="N49" s="1">
        <v>220</v>
      </c>
      <c r="O49" s="1">
        <v>230</v>
      </c>
      <c r="P49" s="1">
        <v>240</v>
      </c>
      <c r="Q49" s="1">
        <v>250</v>
      </c>
      <c r="R49" s="1">
        <v>260</v>
      </c>
      <c r="S49" s="1">
        <v>270</v>
      </c>
      <c r="T49" s="1">
        <v>280</v>
      </c>
      <c r="U49" s="1">
        <v>290</v>
      </c>
      <c r="V49" s="1">
        <v>300</v>
      </c>
    </row>
    <row r="50" spans="1:22" x14ac:dyDescent="0.25">
      <c r="A50" s="1">
        <v>100</v>
      </c>
      <c r="B50" s="116">
        <f>'100 mm Argano Zip'!$E$21*B49/100+'100 mm Argano Zip'!$E$22*B49/100+'100 mm Argano Zip'!$E$23*B49/100+'100 mm Argano Zip'!$E$24+'100 mm Argano Zip'!$E$25*2+'100 mm Argano Zip'!$E$26*B49/100+'100 mm Argano Zip'!$E$27+'100 mm Argano Zip'!$E$28+'100 mm Argano Zip'!$E$30*B49/100+'100 mm Argano Zip'!$E$31+'100 mm Argano Zip'!$E$32+'100 mm Argano Zip'!$E$33+'100 mm Argano Zip'!$E$34+'100 mm Argano Zip'!$E$35+'100 mm Argano Zip'!$E$37*B49/100+'100 mm Argano Zip'!$E$38+'100 mm Argano Zip'!$E$39+'100 mm Argano Zip'!$E$40*B49/100+'100 mm Argano Zip'!$E$41*2*B49/100+'100 mm Argano Zip'!$E$42*2*B49/100+'100 mm Argano Zip'!$E$43*B49/100</f>
        <v>201.66299999999998</v>
      </c>
      <c r="C50" s="116">
        <f>'100 mm Argano Zip'!$E$21*C49/100+'100 mm Argano Zip'!$E$22*C49/100+'100 mm Argano Zip'!$E$23*C49/100+'100 mm Argano Zip'!$E$24+'100 mm Argano Zip'!$E$25*2+'100 mm Argano Zip'!$E$26*C49/100+'100 mm Argano Zip'!$E$27+'100 mm Argano Zip'!$E$28+'100 mm Argano Zip'!$E$30*C49/100+'100 mm Argano Zip'!$E$31+'100 mm Argano Zip'!$E$32+'100 mm Argano Zip'!$E$33+'100 mm Argano Zip'!$E$34+'100 mm Argano Zip'!$E$35+'100 mm Argano Zip'!$E$37*C49/100+'100 mm Argano Zip'!$E$38+'100 mm Argano Zip'!$E$39+'100 mm Argano Zip'!$E$40*C49/100+'100 mm Argano Zip'!$E$41*2*C49/100+'100 mm Argano Zip'!$E$42*2*C49/100+'100 mm Argano Zip'!$E$43*C49/100</f>
        <v>210.63840000000002</v>
      </c>
      <c r="D50" s="116">
        <f>'100 mm Argano Zip'!$E$21*D49/100+'100 mm Argano Zip'!$E$22*D49/100+'100 mm Argano Zip'!$E$23*D49/100+'100 mm Argano Zip'!$E$24+'100 mm Argano Zip'!$E$25*2+'100 mm Argano Zip'!$E$26*D49/100+'100 mm Argano Zip'!$E$27+'100 mm Argano Zip'!$E$28+'100 mm Argano Zip'!$E$30*D49/100+'100 mm Argano Zip'!$E$31+'100 mm Argano Zip'!$E$32+'100 mm Argano Zip'!$E$33+'100 mm Argano Zip'!$E$34+'100 mm Argano Zip'!$E$35+'100 mm Argano Zip'!$E$37*D49/100+'100 mm Argano Zip'!$E$38+'100 mm Argano Zip'!$E$39+'100 mm Argano Zip'!$E$40*D49/100+'100 mm Argano Zip'!$E$41*2*D49/100+'100 mm Argano Zip'!$E$42*2*D49/100+'100 mm Argano Zip'!$E$43*D49/100</f>
        <v>219.6138</v>
      </c>
      <c r="E50" s="116">
        <f>'100 mm Argano Zip'!$E$21*E49/100+'100 mm Argano Zip'!$E$22*E49/100+'100 mm Argano Zip'!$E$23*E49/100+'100 mm Argano Zip'!$E$24+'100 mm Argano Zip'!$E$25*2+'100 mm Argano Zip'!$E$26*E49/100+'100 mm Argano Zip'!$E$27+'100 mm Argano Zip'!$E$28+'100 mm Argano Zip'!$E$30*E49/100+'100 mm Argano Zip'!$E$31+'100 mm Argano Zip'!$E$32+'100 mm Argano Zip'!$E$33+'100 mm Argano Zip'!$E$34+'100 mm Argano Zip'!$E$35+'100 mm Argano Zip'!$E$37*E49/100+'100 mm Argano Zip'!$E$38+'100 mm Argano Zip'!$E$39+'100 mm Argano Zip'!$E$40*E49/100+'100 mm Argano Zip'!$E$41*2*E49/100+'100 mm Argano Zip'!$E$42*2*E49/100+'100 mm Argano Zip'!$E$43*E49/100</f>
        <v>228.58920000000001</v>
      </c>
      <c r="F50" s="116">
        <f>'100 mm Argano Zip'!$E$21*F49/100+'100 mm Argano Zip'!$E$22*F49/100+'100 mm Argano Zip'!$E$23*F49/100+'100 mm Argano Zip'!$E$24+'100 mm Argano Zip'!$E$25*2+'100 mm Argano Zip'!$E$26*F49/100+'100 mm Argano Zip'!$E$27+'100 mm Argano Zip'!$E$28+'100 mm Argano Zip'!$E$30*F49/100+'100 mm Argano Zip'!$E$31+'100 mm Argano Zip'!$E$32+'100 mm Argano Zip'!$E$33+'100 mm Argano Zip'!$E$34+'100 mm Argano Zip'!$E$35+'100 mm Argano Zip'!$E$37*F49/100+'100 mm Argano Zip'!$E$38+'100 mm Argano Zip'!$E$39+'100 mm Argano Zip'!$E$40*F49/100+'100 mm Argano Zip'!$E$41*2*F49/100+'100 mm Argano Zip'!$E$42*2*F49/100+'100 mm Argano Zip'!$E$43*F49/100</f>
        <v>237.56460000000004</v>
      </c>
      <c r="G50" s="116">
        <f>'100 mm Argano Zip'!$E$21*G49/100+'100 mm Argano Zip'!$E$22*G49/100+'100 mm Argano Zip'!$E$23*G49/100+'100 mm Argano Zip'!$E$24+'100 mm Argano Zip'!$E$25*2+'100 mm Argano Zip'!$E$26*G49/100+'100 mm Argano Zip'!$E$27+'100 mm Argano Zip'!$E$28+'100 mm Argano Zip'!$E$30*G49/100+'100 mm Argano Zip'!$E$31+'100 mm Argano Zip'!$E$32+'100 mm Argano Zip'!$E$33+'100 mm Argano Zip'!$E$34+'100 mm Argano Zip'!$E$35+'100 mm Argano Zip'!$E$37*G49/100+'100 mm Argano Zip'!$E$38+'100 mm Argano Zip'!$E$39+'100 mm Argano Zip'!$E$40*G49/100+'100 mm Argano Zip'!$E$41*2*G49/100+'100 mm Argano Zip'!$E$42*2*G49/100+'100 mm Argano Zip'!$E$43*G49/100</f>
        <v>246.54000000000002</v>
      </c>
      <c r="H50" s="116">
        <f>'100 mm Argano Zip'!$E$21*H49/100+'100 mm Argano Zip'!$E$22*H49/100+'100 mm Argano Zip'!$E$23*H49/100+'100 mm Argano Zip'!$E$24+'100 mm Argano Zip'!$E$25*2+'100 mm Argano Zip'!$E$26*H49/100+'100 mm Argano Zip'!$E$27+'100 mm Argano Zip'!$E$28+'100 mm Argano Zip'!$E$30*H49/100+'100 mm Argano Zip'!$E$31+'100 mm Argano Zip'!$E$32+'100 mm Argano Zip'!$E$33+'100 mm Argano Zip'!$E$34+'100 mm Argano Zip'!$E$35+'100 mm Argano Zip'!$E$37*H49/100+'100 mm Argano Zip'!$E$38+'100 mm Argano Zip'!$E$39+'100 mm Argano Zip'!$E$40*H49/100+'100 mm Argano Zip'!$E$41*2*H49/100+'100 mm Argano Zip'!$E$42*2*H49/100+'100 mm Argano Zip'!$E$43*H49/100</f>
        <v>255.5154</v>
      </c>
      <c r="I50" s="116">
        <f>'100 mm Argano Zip'!$E$21*I49/100+'100 mm Argano Zip'!$E$22*I49/100+'100 mm Argano Zip'!$E$23*I49/100+'100 mm Argano Zip'!$E$24+'100 mm Argano Zip'!$E$25*2+'100 mm Argano Zip'!$E$26*I49/100+'100 mm Argano Zip'!$E$27+'100 mm Argano Zip'!$E$28+'100 mm Argano Zip'!$E$30*I49/100+'100 mm Argano Zip'!$E$31+'100 mm Argano Zip'!$E$32+'100 mm Argano Zip'!$E$33+'100 mm Argano Zip'!$E$34+'100 mm Argano Zip'!$E$35+'100 mm Argano Zip'!$E$37*I49/100+'100 mm Argano Zip'!$E$38+'100 mm Argano Zip'!$E$39+'100 mm Argano Zip'!$E$40*I49/100+'100 mm Argano Zip'!$E$41*2*I49/100+'100 mm Argano Zip'!$E$42*2*I49/100+'100 mm Argano Zip'!$E$43*I49/100</f>
        <v>264.49079999999998</v>
      </c>
      <c r="J50" s="116">
        <f>'100 mm Argano Zip'!$E$21*J49/100+'100 mm Argano Zip'!$E$22*J49/100+'100 mm Argano Zip'!$E$23*J49/100+'100 mm Argano Zip'!$E$24+'100 mm Argano Zip'!$E$25*2+'100 mm Argano Zip'!$E$26*J49/100+'100 mm Argano Zip'!$E$27+'100 mm Argano Zip'!$E$28+'100 mm Argano Zip'!$E$30*J49/100+'100 mm Argano Zip'!$E$31+'100 mm Argano Zip'!$E$32+'100 mm Argano Zip'!$E$33+'100 mm Argano Zip'!$E$34+'100 mm Argano Zip'!$E$35+'100 mm Argano Zip'!$E$37*J49/100+'100 mm Argano Zip'!$E$38+'100 mm Argano Zip'!$E$39+'100 mm Argano Zip'!$E$40*J49/100+'100 mm Argano Zip'!$E$41*2*J49/100+'100 mm Argano Zip'!$E$42*2*J49/100+'100 mm Argano Zip'!$E$43*J49/100</f>
        <v>273.46620000000007</v>
      </c>
      <c r="K50" s="116">
        <f>'100 mm Argano Zip'!$E$21*K49/100+'100 mm Argano Zip'!$E$22*K49/100+'100 mm Argano Zip'!$E$23*K49/100+'100 mm Argano Zip'!$E$24+'100 mm Argano Zip'!$E$25*2+'100 mm Argano Zip'!$E$26*K49/100+'100 mm Argano Zip'!$E$27+'100 mm Argano Zip'!$E$28+'100 mm Argano Zip'!$E$30*K49/100+'100 mm Argano Zip'!$E$31+'100 mm Argano Zip'!$E$32+'100 mm Argano Zip'!$E$33+'100 mm Argano Zip'!$E$34+'100 mm Argano Zip'!$E$35+'100 mm Argano Zip'!$E$37*K49/100+'100 mm Argano Zip'!$E$38+'100 mm Argano Zip'!$E$39+'100 mm Argano Zip'!$E$40*K49/100+'100 mm Argano Zip'!$E$41*2*K49/100+'100 mm Argano Zip'!$E$42*2*K49/100+'100 mm Argano Zip'!$E$43*K49/100</f>
        <v>282.44159999999999</v>
      </c>
      <c r="L50" s="116">
        <f>'100 mm Argano Zip'!$E$21*L49/100+'100 mm Argano Zip'!$E$22*L49/100+'100 mm Argano Zip'!$E$23*L49/100+'100 mm Argano Zip'!$E$24+'100 mm Argano Zip'!$E$25*2+'100 mm Argano Zip'!$E$26*L49/100+'100 mm Argano Zip'!$E$27+'100 mm Argano Zip'!$E$28+'100 mm Argano Zip'!$E$30*L49/100+'100 mm Argano Zip'!$E$31+'100 mm Argano Zip'!$E$32+'100 mm Argano Zip'!$E$33+'100 mm Argano Zip'!$E$34+'100 mm Argano Zip'!$E$35+'100 mm Argano Zip'!$E$37*L49/100+'100 mm Argano Zip'!$E$38+'100 mm Argano Zip'!$E$39+'100 mm Argano Zip'!$E$40*L49/100+'100 mm Argano Zip'!$E$41*2*L49/100+'100 mm Argano Zip'!$E$42*2*L49/100+'100 mm Argano Zip'!$E$43*L49/100</f>
        <v>291.41699999999997</v>
      </c>
      <c r="M50" s="116">
        <f>'100 mm Argano Zip'!$E$21*M49/100+'100 mm Argano Zip'!$E$22*M49/100+'100 mm Argano Zip'!$E$23*M49/100+'100 mm Argano Zip'!$E$24+'100 mm Argano Zip'!$E$25*2+'100 mm Argano Zip'!$E$26*M49/100+'100 mm Argano Zip'!$E$27+'100 mm Argano Zip'!$E$28+'100 mm Argano Zip'!$E$30*M49/100+'100 mm Argano Zip'!$E$31+'100 mm Argano Zip'!$E$32+'100 mm Argano Zip'!$E$33+'100 mm Argano Zip'!$E$34+'100 mm Argano Zip'!$E$35+'100 mm Argano Zip'!$E$37*M49/100+'100 mm Argano Zip'!$E$38+'100 mm Argano Zip'!$E$39+'100 mm Argano Zip'!$E$40*M49/100+'100 mm Argano Zip'!$E$41*2*M49/100+'100 mm Argano Zip'!$E$42*2*M49/100+'100 mm Argano Zip'!$E$43*M49/100</f>
        <v>300.39240000000001</v>
      </c>
      <c r="N50" s="116">
        <f>'100 mm Argano Zip'!$E$21*N49/100+'100 mm Argano Zip'!$E$22*N49/100+'100 mm Argano Zip'!$E$23*N49/100+'100 mm Argano Zip'!$E$24+'100 mm Argano Zip'!$E$25*2+'100 mm Argano Zip'!$E$26*N49/100+'100 mm Argano Zip'!$E$27+'100 mm Argano Zip'!$E$28+'100 mm Argano Zip'!$E$30*N49/100+'100 mm Argano Zip'!$E$31+'100 mm Argano Zip'!$E$32+'100 mm Argano Zip'!$E$33+'100 mm Argano Zip'!$E$34+'100 mm Argano Zip'!$E$35+'100 mm Argano Zip'!$E$37*N49/100+'100 mm Argano Zip'!$E$38+'100 mm Argano Zip'!$E$39+'100 mm Argano Zip'!$E$40*N49/100+'100 mm Argano Zip'!$E$41*2*N49/100+'100 mm Argano Zip'!$E$42*2*N49/100+'100 mm Argano Zip'!$E$43*N49/100</f>
        <v>309.36779999999999</v>
      </c>
      <c r="O50" s="116">
        <f>'100 mm Argano Zip'!$E$21*O49/100+'100 mm Argano Zip'!$E$22*O49/100+'100 mm Argano Zip'!$E$23*O49/100+'100 mm Argano Zip'!$E$24+'100 mm Argano Zip'!$E$25*2+'100 mm Argano Zip'!$E$26*O49/100+'100 mm Argano Zip'!$E$27+'100 mm Argano Zip'!$E$28+'100 mm Argano Zip'!$E$30*O49/100+'100 mm Argano Zip'!$E$31+'100 mm Argano Zip'!$E$32+'100 mm Argano Zip'!$E$33+'100 mm Argano Zip'!$E$34+'100 mm Argano Zip'!$E$35+'100 mm Argano Zip'!$E$37*O49/100+'100 mm Argano Zip'!$E$38+'100 mm Argano Zip'!$E$39+'100 mm Argano Zip'!$E$40*O49/100+'100 mm Argano Zip'!$E$41*2*O49/100+'100 mm Argano Zip'!$E$42*2*O49/100+'100 mm Argano Zip'!$E$43*O49/100</f>
        <v>318.34320000000002</v>
      </c>
      <c r="P50" s="116">
        <f>'100 mm Argano Zip'!$E$21*P49/100+'100 mm Argano Zip'!$E$22*P49/100+'100 mm Argano Zip'!$E$23*P49/100+'100 mm Argano Zip'!$E$24+'100 mm Argano Zip'!$E$25*2+'100 mm Argano Zip'!$E$26*P49/100+'100 mm Argano Zip'!$E$27+'100 mm Argano Zip'!$E$28+'100 mm Argano Zip'!$E$30*P49/100+'100 mm Argano Zip'!$E$31+'100 mm Argano Zip'!$E$32+'100 mm Argano Zip'!$E$33+'100 mm Argano Zip'!$E$34+'100 mm Argano Zip'!$E$35+'100 mm Argano Zip'!$E$37*P49/100+'100 mm Argano Zip'!$E$38+'100 mm Argano Zip'!$E$39+'100 mm Argano Zip'!$E$40*P49/100+'100 mm Argano Zip'!$E$41*2*P49/100+'100 mm Argano Zip'!$E$42*2*P49/100+'100 mm Argano Zip'!$E$43*P49/100</f>
        <v>327.31859999999995</v>
      </c>
      <c r="Q50" s="116">
        <f>'100 mm Argano Zip'!$E$21*Q49/100+'100 mm Argano Zip'!$E$22*Q49/100+'100 mm Argano Zip'!$E$23*Q49/100+'100 mm Argano Zip'!$E$24+'100 mm Argano Zip'!$E$25*2+'100 mm Argano Zip'!$E$26*Q49/100+'100 mm Argano Zip'!$E$27+'100 mm Argano Zip'!$E$28+'100 mm Argano Zip'!$E$30*Q49/100+'100 mm Argano Zip'!$E$31+'100 mm Argano Zip'!$E$32+'100 mm Argano Zip'!$E$33+'100 mm Argano Zip'!$E$34+'100 mm Argano Zip'!$E$35+'100 mm Argano Zip'!$E$37*Q49/100+'100 mm Argano Zip'!$E$38+'100 mm Argano Zip'!$E$39+'100 mm Argano Zip'!$E$40*Q49/100+'100 mm Argano Zip'!$E$41*2*Q49/100+'100 mm Argano Zip'!$E$42*2*Q49/100+'100 mm Argano Zip'!$E$43*Q49/100</f>
        <v>336.29399999999998</v>
      </c>
      <c r="R50" s="116">
        <f>'100 mm Argano Zip'!$E$21*R49/100+'100 mm Argano Zip'!$E$22*R49/100+'100 mm Argano Zip'!$E$23*R49/100+'100 mm Argano Zip'!$E$24+'100 mm Argano Zip'!$E$25*2+'100 mm Argano Zip'!$E$26*R49/100+'100 mm Argano Zip'!$E$27+'100 mm Argano Zip'!$E$28+'100 mm Argano Zip'!$E$30*R49/100+'100 mm Argano Zip'!$E$31+'100 mm Argano Zip'!$E$32+'100 mm Argano Zip'!$E$33+'100 mm Argano Zip'!$E$34+'100 mm Argano Zip'!$E$35+'100 mm Argano Zip'!$E$37*R49/100+'100 mm Argano Zip'!$E$38+'100 mm Argano Zip'!$E$39+'100 mm Argano Zip'!$E$40*R49/100+'100 mm Argano Zip'!$E$41*2*R49/100+'100 mm Argano Zip'!$E$42*2*R49/100+'100 mm Argano Zip'!$E$43*R49/100</f>
        <v>345.26940000000002</v>
      </c>
      <c r="S50" s="116">
        <f>'100 mm Argano Zip'!$E$21*S49/100+'100 mm Argano Zip'!$E$22*S49/100+'100 mm Argano Zip'!$E$23*S49/100+'100 mm Argano Zip'!$E$24+'100 mm Argano Zip'!$E$25*2+'100 mm Argano Zip'!$E$26*S49/100+'100 mm Argano Zip'!$E$27+'100 mm Argano Zip'!$E$28+'100 mm Argano Zip'!$E$30*S49/100+'100 mm Argano Zip'!$E$31+'100 mm Argano Zip'!$E$32+'100 mm Argano Zip'!$E$33+'100 mm Argano Zip'!$E$34+'100 mm Argano Zip'!$E$35+'100 mm Argano Zip'!$E$37*S49/100+'100 mm Argano Zip'!$E$38+'100 mm Argano Zip'!$E$39+'100 mm Argano Zip'!$E$40*S49/100+'100 mm Argano Zip'!$E$41*2*S49/100+'100 mm Argano Zip'!$E$42*2*S49/100+'100 mm Argano Zip'!$E$43*S49/100</f>
        <v>354.24479999999988</v>
      </c>
      <c r="T50" s="116">
        <f>'100 mm Argano Zip'!$E$21*T49/100+'100 mm Argano Zip'!$E$22*T49/100+'100 mm Argano Zip'!$E$23*T49/100+'100 mm Argano Zip'!$E$24+'100 mm Argano Zip'!$E$25*2+'100 mm Argano Zip'!$E$26*T49/100+'100 mm Argano Zip'!$E$27+'100 mm Argano Zip'!$E$28+'100 mm Argano Zip'!$E$30*T49/100+'100 mm Argano Zip'!$E$31+'100 mm Argano Zip'!$E$32+'100 mm Argano Zip'!$E$33+'100 mm Argano Zip'!$E$34+'100 mm Argano Zip'!$E$35+'100 mm Argano Zip'!$E$37*T49/100+'100 mm Argano Zip'!$E$38+'100 mm Argano Zip'!$E$39+'100 mm Argano Zip'!$E$40*T49/100+'100 mm Argano Zip'!$E$41*2*T49/100+'100 mm Argano Zip'!$E$42*2*T49/100+'100 mm Argano Zip'!$E$43*T49/100</f>
        <v>363.22020000000003</v>
      </c>
      <c r="U50" s="116">
        <f>'100 mm Argano Zip'!$E$21*U49/100+'100 mm Argano Zip'!$E$22*U49/100+'100 mm Argano Zip'!$E$23*U49/100+'100 mm Argano Zip'!$E$24+'100 mm Argano Zip'!$E$25*2+'100 mm Argano Zip'!$E$26*U49/100+'100 mm Argano Zip'!$E$27+'100 mm Argano Zip'!$E$28+'100 mm Argano Zip'!$E$30*U49/100+'100 mm Argano Zip'!$E$31+'100 mm Argano Zip'!$E$32+'100 mm Argano Zip'!$E$33+'100 mm Argano Zip'!$E$34+'100 mm Argano Zip'!$E$35+'100 mm Argano Zip'!$E$37*U49/100+'100 mm Argano Zip'!$E$38+'100 mm Argano Zip'!$E$39+'100 mm Argano Zip'!$E$40*U49/100+'100 mm Argano Zip'!$E$41*2*U49/100+'100 mm Argano Zip'!$E$42*2*U49/100+'100 mm Argano Zip'!$E$43*U49/100</f>
        <v>372.19559999999996</v>
      </c>
      <c r="V50" s="116">
        <f>'100 mm Argano Zip'!$E$21*V49/100+'100 mm Argano Zip'!$E$22*V49/100+'100 mm Argano Zip'!$E$23*V49/100+'100 mm Argano Zip'!$E$24+'100 mm Argano Zip'!$E$25*2+'100 mm Argano Zip'!$E$26*V49/100+'100 mm Argano Zip'!$E$27+'100 mm Argano Zip'!$E$28+'100 mm Argano Zip'!$E$30*V49/100+'100 mm Argano Zip'!$E$31+'100 mm Argano Zip'!$E$32+'100 mm Argano Zip'!$E$33+'100 mm Argano Zip'!$E$34+'100 mm Argano Zip'!$E$35+'100 mm Argano Zip'!$E$37*V49/100+'100 mm Argano Zip'!$E$38+'100 mm Argano Zip'!$E$39+'100 mm Argano Zip'!$E$40*V49/100+'100 mm Argano Zip'!$E$41*2*V49/100+'100 mm Argano Zip'!$E$42*2*V49/100+'100 mm Argano Zip'!$E$43*V49/100</f>
        <v>381.17099999999994</v>
      </c>
    </row>
    <row r="51" spans="1:22" x14ac:dyDescent="0.25">
      <c r="A51" s="1">
        <v>110</v>
      </c>
      <c r="B51" s="117">
        <f>B50</f>
        <v>201.66299999999998</v>
      </c>
      <c r="C51" s="117">
        <f t="shared" ref="C51:V63" si="21">C50</f>
        <v>210.63840000000002</v>
      </c>
      <c r="D51" s="117">
        <f t="shared" si="21"/>
        <v>219.6138</v>
      </c>
      <c r="E51" s="117">
        <f t="shared" si="21"/>
        <v>228.58920000000001</v>
      </c>
      <c r="F51" s="117">
        <f t="shared" si="21"/>
        <v>237.56460000000004</v>
      </c>
      <c r="G51" s="117">
        <f t="shared" si="21"/>
        <v>246.54000000000002</v>
      </c>
      <c r="H51" s="117">
        <f t="shared" si="21"/>
        <v>255.5154</v>
      </c>
      <c r="I51" s="117">
        <f t="shared" si="21"/>
        <v>264.49079999999998</v>
      </c>
      <c r="J51" s="117">
        <f t="shared" si="21"/>
        <v>273.46620000000007</v>
      </c>
      <c r="K51" s="117">
        <f t="shared" si="21"/>
        <v>282.44159999999999</v>
      </c>
      <c r="L51" s="117">
        <f t="shared" si="21"/>
        <v>291.41699999999997</v>
      </c>
      <c r="M51" s="117">
        <f t="shared" si="21"/>
        <v>300.39240000000001</v>
      </c>
      <c r="N51" s="117">
        <f t="shared" si="21"/>
        <v>309.36779999999999</v>
      </c>
      <c r="O51" s="117">
        <f t="shared" si="21"/>
        <v>318.34320000000002</v>
      </c>
      <c r="P51" s="117">
        <f t="shared" si="21"/>
        <v>327.31859999999995</v>
      </c>
      <c r="Q51" s="117">
        <f t="shared" si="21"/>
        <v>336.29399999999998</v>
      </c>
      <c r="R51" s="117">
        <f t="shared" si="21"/>
        <v>345.26940000000002</v>
      </c>
      <c r="S51" s="117">
        <f t="shared" si="21"/>
        <v>354.24479999999988</v>
      </c>
      <c r="T51" s="117">
        <f t="shared" si="21"/>
        <v>363.22020000000003</v>
      </c>
      <c r="U51" s="117">
        <f t="shared" si="21"/>
        <v>372.19559999999996</v>
      </c>
      <c r="V51" s="117">
        <f t="shared" si="21"/>
        <v>381.17099999999994</v>
      </c>
    </row>
    <row r="52" spans="1:22" x14ac:dyDescent="0.25">
      <c r="A52" s="1">
        <v>120</v>
      </c>
      <c r="B52" s="117">
        <f t="shared" ref="B52:Q67" si="22">B51</f>
        <v>201.66299999999998</v>
      </c>
      <c r="C52" s="117">
        <f t="shared" si="21"/>
        <v>210.63840000000002</v>
      </c>
      <c r="D52" s="117">
        <f t="shared" si="21"/>
        <v>219.6138</v>
      </c>
      <c r="E52" s="117">
        <f t="shared" si="21"/>
        <v>228.58920000000001</v>
      </c>
      <c r="F52" s="117">
        <f t="shared" si="21"/>
        <v>237.56460000000004</v>
      </c>
      <c r="G52" s="117">
        <f t="shared" si="21"/>
        <v>246.54000000000002</v>
      </c>
      <c r="H52" s="117">
        <f t="shared" si="21"/>
        <v>255.5154</v>
      </c>
      <c r="I52" s="117">
        <f t="shared" si="21"/>
        <v>264.49079999999998</v>
      </c>
      <c r="J52" s="117">
        <f t="shared" si="21"/>
        <v>273.46620000000007</v>
      </c>
      <c r="K52" s="117">
        <f t="shared" si="21"/>
        <v>282.44159999999999</v>
      </c>
      <c r="L52" s="117">
        <f t="shared" si="21"/>
        <v>291.41699999999997</v>
      </c>
      <c r="M52" s="117">
        <f t="shared" si="21"/>
        <v>300.39240000000001</v>
      </c>
      <c r="N52" s="117">
        <f t="shared" si="21"/>
        <v>309.36779999999999</v>
      </c>
      <c r="O52" s="117">
        <f t="shared" si="21"/>
        <v>318.34320000000002</v>
      </c>
      <c r="P52" s="117">
        <f t="shared" si="21"/>
        <v>327.31859999999995</v>
      </c>
      <c r="Q52" s="117">
        <f t="shared" si="21"/>
        <v>336.29399999999998</v>
      </c>
      <c r="R52" s="117">
        <f t="shared" si="21"/>
        <v>345.26940000000002</v>
      </c>
      <c r="S52" s="117">
        <f t="shared" si="21"/>
        <v>354.24479999999988</v>
      </c>
      <c r="T52" s="117">
        <f t="shared" si="21"/>
        <v>363.22020000000003</v>
      </c>
      <c r="U52" s="117">
        <f t="shared" si="21"/>
        <v>372.19559999999996</v>
      </c>
      <c r="V52" s="117">
        <f t="shared" si="21"/>
        <v>381.17099999999994</v>
      </c>
    </row>
    <row r="53" spans="1:22" x14ac:dyDescent="0.25">
      <c r="A53" s="1">
        <v>130</v>
      </c>
      <c r="B53" s="117">
        <f t="shared" si="22"/>
        <v>201.66299999999998</v>
      </c>
      <c r="C53" s="117">
        <f t="shared" si="21"/>
        <v>210.63840000000002</v>
      </c>
      <c r="D53" s="117">
        <f t="shared" si="21"/>
        <v>219.6138</v>
      </c>
      <c r="E53" s="117">
        <f t="shared" si="21"/>
        <v>228.58920000000001</v>
      </c>
      <c r="F53" s="117">
        <f t="shared" si="21"/>
        <v>237.56460000000004</v>
      </c>
      <c r="G53" s="117">
        <f t="shared" si="21"/>
        <v>246.54000000000002</v>
      </c>
      <c r="H53" s="117">
        <f t="shared" si="21"/>
        <v>255.5154</v>
      </c>
      <c r="I53" s="117">
        <f t="shared" si="21"/>
        <v>264.49079999999998</v>
      </c>
      <c r="J53" s="117">
        <f t="shared" si="21"/>
        <v>273.46620000000007</v>
      </c>
      <c r="K53" s="117">
        <f t="shared" si="21"/>
        <v>282.44159999999999</v>
      </c>
      <c r="L53" s="117">
        <f t="shared" si="21"/>
        <v>291.41699999999997</v>
      </c>
      <c r="M53" s="117">
        <f t="shared" si="21"/>
        <v>300.39240000000001</v>
      </c>
      <c r="N53" s="117">
        <f t="shared" si="21"/>
        <v>309.36779999999999</v>
      </c>
      <c r="O53" s="117">
        <f t="shared" si="21"/>
        <v>318.34320000000002</v>
      </c>
      <c r="P53" s="117">
        <f t="shared" si="21"/>
        <v>327.31859999999995</v>
      </c>
      <c r="Q53" s="117">
        <f t="shared" si="21"/>
        <v>336.29399999999998</v>
      </c>
      <c r="R53" s="117">
        <f t="shared" si="21"/>
        <v>345.26940000000002</v>
      </c>
      <c r="S53" s="117">
        <f t="shared" si="21"/>
        <v>354.24479999999988</v>
      </c>
      <c r="T53" s="117">
        <f t="shared" si="21"/>
        <v>363.22020000000003</v>
      </c>
      <c r="U53" s="117">
        <f t="shared" si="21"/>
        <v>372.19559999999996</v>
      </c>
      <c r="V53" s="117">
        <f t="shared" si="21"/>
        <v>381.17099999999994</v>
      </c>
    </row>
    <row r="54" spans="1:22" x14ac:dyDescent="0.25">
      <c r="A54" s="1">
        <v>140</v>
      </c>
      <c r="B54" s="117">
        <f t="shared" si="22"/>
        <v>201.66299999999998</v>
      </c>
      <c r="C54" s="117">
        <f t="shared" si="21"/>
        <v>210.63840000000002</v>
      </c>
      <c r="D54" s="117">
        <f t="shared" si="21"/>
        <v>219.6138</v>
      </c>
      <c r="E54" s="117">
        <f t="shared" si="21"/>
        <v>228.58920000000001</v>
      </c>
      <c r="F54" s="117">
        <f t="shared" si="21"/>
        <v>237.56460000000004</v>
      </c>
      <c r="G54" s="117">
        <f t="shared" si="21"/>
        <v>246.54000000000002</v>
      </c>
      <c r="H54" s="117">
        <f t="shared" si="21"/>
        <v>255.5154</v>
      </c>
      <c r="I54" s="117">
        <f t="shared" si="21"/>
        <v>264.49079999999998</v>
      </c>
      <c r="J54" s="117">
        <f t="shared" si="21"/>
        <v>273.46620000000007</v>
      </c>
      <c r="K54" s="117">
        <f t="shared" si="21"/>
        <v>282.44159999999999</v>
      </c>
      <c r="L54" s="117">
        <f t="shared" si="21"/>
        <v>291.41699999999997</v>
      </c>
      <c r="M54" s="117">
        <f t="shared" si="21"/>
        <v>300.39240000000001</v>
      </c>
      <c r="N54" s="117">
        <f t="shared" si="21"/>
        <v>309.36779999999999</v>
      </c>
      <c r="O54" s="117">
        <f t="shared" si="21"/>
        <v>318.34320000000002</v>
      </c>
      <c r="P54" s="117">
        <f t="shared" si="21"/>
        <v>327.31859999999995</v>
      </c>
      <c r="Q54" s="117">
        <f t="shared" si="21"/>
        <v>336.29399999999998</v>
      </c>
      <c r="R54" s="117">
        <f t="shared" si="21"/>
        <v>345.26940000000002</v>
      </c>
      <c r="S54" s="117">
        <f t="shared" si="21"/>
        <v>354.24479999999988</v>
      </c>
      <c r="T54" s="117">
        <f t="shared" si="21"/>
        <v>363.22020000000003</v>
      </c>
      <c r="U54" s="117">
        <f t="shared" si="21"/>
        <v>372.19559999999996</v>
      </c>
      <c r="V54" s="117">
        <f t="shared" si="21"/>
        <v>381.17099999999994</v>
      </c>
    </row>
    <row r="55" spans="1:22" x14ac:dyDescent="0.25">
      <c r="A55" s="1">
        <v>150</v>
      </c>
      <c r="B55" s="117">
        <f t="shared" si="22"/>
        <v>201.66299999999998</v>
      </c>
      <c r="C55" s="117">
        <f t="shared" si="21"/>
        <v>210.63840000000002</v>
      </c>
      <c r="D55" s="117">
        <f t="shared" si="21"/>
        <v>219.6138</v>
      </c>
      <c r="E55" s="117">
        <f t="shared" si="21"/>
        <v>228.58920000000001</v>
      </c>
      <c r="F55" s="117">
        <f t="shared" si="21"/>
        <v>237.56460000000004</v>
      </c>
      <c r="G55" s="117">
        <f t="shared" si="21"/>
        <v>246.54000000000002</v>
      </c>
      <c r="H55" s="117">
        <f t="shared" si="21"/>
        <v>255.5154</v>
      </c>
      <c r="I55" s="117">
        <f t="shared" si="21"/>
        <v>264.49079999999998</v>
      </c>
      <c r="J55" s="117">
        <f t="shared" si="21"/>
        <v>273.46620000000007</v>
      </c>
      <c r="K55" s="117">
        <f t="shared" si="21"/>
        <v>282.44159999999999</v>
      </c>
      <c r="L55" s="117">
        <f t="shared" si="21"/>
        <v>291.41699999999997</v>
      </c>
      <c r="M55" s="117">
        <f t="shared" si="21"/>
        <v>300.39240000000001</v>
      </c>
      <c r="N55" s="117">
        <f t="shared" si="21"/>
        <v>309.36779999999999</v>
      </c>
      <c r="O55" s="117">
        <f t="shared" si="21"/>
        <v>318.34320000000002</v>
      </c>
      <c r="P55" s="117">
        <f t="shared" si="21"/>
        <v>327.31859999999995</v>
      </c>
      <c r="Q55" s="117">
        <f t="shared" si="21"/>
        <v>336.29399999999998</v>
      </c>
      <c r="R55" s="117">
        <f t="shared" si="21"/>
        <v>345.26940000000002</v>
      </c>
      <c r="S55" s="117">
        <f t="shared" si="21"/>
        <v>354.24479999999988</v>
      </c>
      <c r="T55" s="117">
        <f t="shared" si="21"/>
        <v>363.22020000000003</v>
      </c>
      <c r="U55" s="117">
        <f t="shared" si="21"/>
        <v>372.19559999999996</v>
      </c>
      <c r="V55" s="117">
        <f t="shared" si="21"/>
        <v>381.17099999999994</v>
      </c>
    </row>
    <row r="56" spans="1:22" x14ac:dyDescent="0.25">
      <c r="A56" s="1">
        <v>160</v>
      </c>
      <c r="B56" s="117">
        <f t="shared" si="22"/>
        <v>201.66299999999998</v>
      </c>
      <c r="C56" s="117">
        <f t="shared" si="21"/>
        <v>210.63840000000002</v>
      </c>
      <c r="D56" s="117">
        <f t="shared" si="21"/>
        <v>219.6138</v>
      </c>
      <c r="E56" s="117">
        <f t="shared" si="21"/>
        <v>228.58920000000001</v>
      </c>
      <c r="F56" s="117">
        <f t="shared" si="21"/>
        <v>237.56460000000004</v>
      </c>
      <c r="G56" s="117">
        <f t="shared" si="21"/>
        <v>246.54000000000002</v>
      </c>
      <c r="H56" s="117">
        <f t="shared" si="21"/>
        <v>255.5154</v>
      </c>
      <c r="I56" s="117">
        <f t="shared" si="21"/>
        <v>264.49079999999998</v>
      </c>
      <c r="J56" s="117">
        <f t="shared" si="21"/>
        <v>273.46620000000007</v>
      </c>
      <c r="K56" s="117">
        <f t="shared" si="21"/>
        <v>282.44159999999999</v>
      </c>
      <c r="L56" s="117">
        <f t="shared" si="21"/>
        <v>291.41699999999997</v>
      </c>
      <c r="M56" s="117">
        <f t="shared" si="21"/>
        <v>300.39240000000001</v>
      </c>
      <c r="N56" s="117">
        <f t="shared" si="21"/>
        <v>309.36779999999999</v>
      </c>
      <c r="O56" s="117">
        <f t="shared" si="21"/>
        <v>318.34320000000002</v>
      </c>
      <c r="P56" s="117">
        <f t="shared" si="21"/>
        <v>327.31859999999995</v>
      </c>
      <c r="Q56" s="117">
        <f t="shared" si="21"/>
        <v>336.29399999999998</v>
      </c>
      <c r="R56" s="117">
        <f t="shared" si="21"/>
        <v>345.26940000000002</v>
      </c>
      <c r="S56" s="117">
        <f t="shared" si="21"/>
        <v>354.24479999999988</v>
      </c>
      <c r="T56" s="117">
        <f t="shared" si="21"/>
        <v>363.22020000000003</v>
      </c>
      <c r="U56" s="117">
        <f t="shared" si="21"/>
        <v>372.19559999999996</v>
      </c>
      <c r="V56" s="117">
        <f t="shared" si="21"/>
        <v>381.17099999999994</v>
      </c>
    </row>
    <row r="57" spans="1:22" x14ac:dyDescent="0.25">
      <c r="A57" s="1">
        <v>170</v>
      </c>
      <c r="B57" s="117">
        <f t="shared" si="22"/>
        <v>201.66299999999998</v>
      </c>
      <c r="C57" s="117">
        <f t="shared" si="21"/>
        <v>210.63840000000002</v>
      </c>
      <c r="D57" s="117">
        <f t="shared" si="21"/>
        <v>219.6138</v>
      </c>
      <c r="E57" s="117">
        <f t="shared" si="21"/>
        <v>228.58920000000001</v>
      </c>
      <c r="F57" s="117">
        <f t="shared" si="21"/>
        <v>237.56460000000004</v>
      </c>
      <c r="G57" s="117">
        <f t="shared" si="21"/>
        <v>246.54000000000002</v>
      </c>
      <c r="H57" s="117">
        <f t="shared" si="21"/>
        <v>255.5154</v>
      </c>
      <c r="I57" s="117">
        <f t="shared" si="21"/>
        <v>264.49079999999998</v>
      </c>
      <c r="J57" s="117">
        <f t="shared" si="21"/>
        <v>273.46620000000007</v>
      </c>
      <c r="K57" s="117">
        <f t="shared" si="21"/>
        <v>282.44159999999999</v>
      </c>
      <c r="L57" s="117">
        <f t="shared" si="21"/>
        <v>291.41699999999997</v>
      </c>
      <c r="M57" s="117">
        <f t="shared" si="21"/>
        <v>300.39240000000001</v>
      </c>
      <c r="N57" s="117">
        <f t="shared" si="21"/>
        <v>309.36779999999999</v>
      </c>
      <c r="O57" s="117">
        <f t="shared" si="21"/>
        <v>318.34320000000002</v>
      </c>
      <c r="P57" s="117">
        <f t="shared" si="21"/>
        <v>327.31859999999995</v>
      </c>
      <c r="Q57" s="117">
        <f t="shared" si="21"/>
        <v>336.29399999999998</v>
      </c>
      <c r="R57" s="117">
        <f t="shared" si="21"/>
        <v>345.26940000000002</v>
      </c>
      <c r="S57" s="117">
        <f t="shared" si="21"/>
        <v>354.24479999999988</v>
      </c>
      <c r="T57" s="117">
        <f t="shared" si="21"/>
        <v>363.22020000000003</v>
      </c>
      <c r="U57" s="117">
        <f t="shared" si="21"/>
        <v>372.19559999999996</v>
      </c>
      <c r="V57" s="117">
        <f t="shared" si="21"/>
        <v>381.17099999999994</v>
      </c>
    </row>
    <row r="58" spans="1:22" x14ac:dyDescent="0.25">
      <c r="A58" s="1">
        <v>180</v>
      </c>
      <c r="B58" s="117">
        <f t="shared" si="22"/>
        <v>201.66299999999998</v>
      </c>
      <c r="C58" s="117">
        <f t="shared" si="21"/>
        <v>210.63840000000002</v>
      </c>
      <c r="D58" s="117">
        <f t="shared" si="21"/>
        <v>219.6138</v>
      </c>
      <c r="E58" s="117">
        <f t="shared" si="21"/>
        <v>228.58920000000001</v>
      </c>
      <c r="F58" s="117">
        <f t="shared" si="21"/>
        <v>237.56460000000004</v>
      </c>
      <c r="G58" s="117">
        <f t="shared" si="21"/>
        <v>246.54000000000002</v>
      </c>
      <c r="H58" s="117">
        <f t="shared" si="21"/>
        <v>255.5154</v>
      </c>
      <c r="I58" s="117">
        <f t="shared" si="21"/>
        <v>264.49079999999998</v>
      </c>
      <c r="J58" s="117">
        <f t="shared" si="21"/>
        <v>273.46620000000007</v>
      </c>
      <c r="K58" s="117">
        <f t="shared" si="21"/>
        <v>282.44159999999999</v>
      </c>
      <c r="L58" s="117">
        <f t="shared" si="21"/>
        <v>291.41699999999997</v>
      </c>
      <c r="M58" s="117">
        <f t="shared" si="21"/>
        <v>300.39240000000001</v>
      </c>
      <c r="N58" s="117">
        <f t="shared" si="21"/>
        <v>309.36779999999999</v>
      </c>
      <c r="O58" s="117">
        <f t="shared" si="21"/>
        <v>318.34320000000002</v>
      </c>
      <c r="P58" s="117">
        <f t="shared" si="21"/>
        <v>327.31859999999995</v>
      </c>
      <c r="Q58" s="117">
        <f t="shared" si="21"/>
        <v>336.29399999999998</v>
      </c>
      <c r="R58" s="117">
        <f t="shared" si="21"/>
        <v>345.26940000000002</v>
      </c>
      <c r="S58" s="117">
        <f t="shared" si="21"/>
        <v>354.24479999999988</v>
      </c>
      <c r="T58" s="117">
        <f t="shared" si="21"/>
        <v>363.22020000000003</v>
      </c>
      <c r="U58" s="117">
        <f t="shared" si="21"/>
        <v>372.19559999999996</v>
      </c>
      <c r="V58" s="117">
        <f t="shared" si="21"/>
        <v>381.17099999999994</v>
      </c>
    </row>
    <row r="59" spans="1:22" x14ac:dyDescent="0.25">
      <c r="A59" s="1">
        <v>190</v>
      </c>
      <c r="B59" s="117">
        <f t="shared" si="22"/>
        <v>201.66299999999998</v>
      </c>
      <c r="C59" s="117">
        <f t="shared" si="21"/>
        <v>210.63840000000002</v>
      </c>
      <c r="D59" s="117">
        <f t="shared" si="21"/>
        <v>219.6138</v>
      </c>
      <c r="E59" s="117">
        <f t="shared" si="21"/>
        <v>228.58920000000001</v>
      </c>
      <c r="F59" s="117">
        <f t="shared" si="21"/>
        <v>237.56460000000004</v>
      </c>
      <c r="G59" s="117">
        <f t="shared" si="21"/>
        <v>246.54000000000002</v>
      </c>
      <c r="H59" s="117">
        <f t="shared" si="21"/>
        <v>255.5154</v>
      </c>
      <c r="I59" s="117">
        <f t="shared" si="21"/>
        <v>264.49079999999998</v>
      </c>
      <c r="J59" s="117">
        <f t="shared" si="21"/>
        <v>273.46620000000007</v>
      </c>
      <c r="K59" s="117">
        <f t="shared" si="21"/>
        <v>282.44159999999999</v>
      </c>
      <c r="L59" s="117">
        <f t="shared" si="21"/>
        <v>291.41699999999997</v>
      </c>
      <c r="M59" s="117">
        <f t="shared" si="21"/>
        <v>300.39240000000001</v>
      </c>
      <c r="N59" s="117">
        <f t="shared" si="21"/>
        <v>309.36779999999999</v>
      </c>
      <c r="O59" s="117">
        <f t="shared" si="21"/>
        <v>318.34320000000002</v>
      </c>
      <c r="P59" s="117">
        <f t="shared" si="21"/>
        <v>327.31859999999995</v>
      </c>
      <c r="Q59" s="117">
        <f t="shared" si="21"/>
        <v>336.29399999999998</v>
      </c>
      <c r="R59" s="117">
        <f t="shared" si="21"/>
        <v>345.26940000000002</v>
      </c>
      <c r="S59" s="117">
        <f t="shared" si="21"/>
        <v>354.24479999999988</v>
      </c>
      <c r="T59" s="117">
        <f t="shared" si="21"/>
        <v>363.22020000000003</v>
      </c>
      <c r="U59" s="117">
        <f t="shared" si="21"/>
        <v>372.19559999999996</v>
      </c>
      <c r="V59" s="117">
        <f t="shared" si="21"/>
        <v>381.17099999999994</v>
      </c>
    </row>
    <row r="60" spans="1:22" x14ac:dyDescent="0.25">
      <c r="A60" s="1">
        <v>200</v>
      </c>
      <c r="B60" s="117">
        <f t="shared" si="22"/>
        <v>201.66299999999998</v>
      </c>
      <c r="C60" s="117">
        <f t="shared" si="21"/>
        <v>210.63840000000002</v>
      </c>
      <c r="D60" s="117">
        <f t="shared" si="21"/>
        <v>219.6138</v>
      </c>
      <c r="E60" s="117">
        <f t="shared" si="21"/>
        <v>228.58920000000001</v>
      </c>
      <c r="F60" s="117">
        <f t="shared" si="21"/>
        <v>237.56460000000004</v>
      </c>
      <c r="G60" s="117">
        <f t="shared" si="21"/>
        <v>246.54000000000002</v>
      </c>
      <c r="H60" s="117">
        <f t="shared" si="21"/>
        <v>255.5154</v>
      </c>
      <c r="I60" s="117">
        <f t="shared" si="21"/>
        <v>264.49079999999998</v>
      </c>
      <c r="J60" s="117">
        <f t="shared" si="21"/>
        <v>273.46620000000007</v>
      </c>
      <c r="K60" s="117">
        <f t="shared" si="21"/>
        <v>282.44159999999999</v>
      </c>
      <c r="L60" s="117">
        <f t="shared" si="21"/>
        <v>291.41699999999997</v>
      </c>
      <c r="M60" s="117">
        <f t="shared" si="21"/>
        <v>300.39240000000001</v>
      </c>
      <c r="N60" s="117">
        <f t="shared" si="21"/>
        <v>309.36779999999999</v>
      </c>
      <c r="O60" s="117">
        <f t="shared" si="21"/>
        <v>318.34320000000002</v>
      </c>
      <c r="P60" s="117">
        <f t="shared" si="21"/>
        <v>327.31859999999995</v>
      </c>
      <c r="Q60" s="117">
        <f t="shared" si="21"/>
        <v>336.29399999999998</v>
      </c>
      <c r="R60" s="117">
        <f t="shared" si="21"/>
        <v>345.26940000000002</v>
      </c>
      <c r="S60" s="117">
        <f t="shared" si="21"/>
        <v>354.24479999999988</v>
      </c>
      <c r="T60" s="117">
        <f t="shared" si="21"/>
        <v>363.22020000000003</v>
      </c>
      <c r="U60" s="117">
        <f t="shared" si="21"/>
        <v>372.19559999999996</v>
      </c>
      <c r="V60" s="117">
        <f t="shared" si="21"/>
        <v>381.17099999999994</v>
      </c>
    </row>
    <row r="61" spans="1:22" x14ac:dyDescent="0.25">
      <c r="A61" s="1">
        <v>210</v>
      </c>
      <c r="B61" s="117">
        <f t="shared" si="22"/>
        <v>201.66299999999998</v>
      </c>
      <c r="C61" s="117">
        <f t="shared" si="21"/>
        <v>210.63840000000002</v>
      </c>
      <c r="D61" s="117">
        <f t="shared" si="21"/>
        <v>219.6138</v>
      </c>
      <c r="E61" s="117">
        <f t="shared" si="21"/>
        <v>228.58920000000001</v>
      </c>
      <c r="F61" s="117">
        <f t="shared" si="21"/>
        <v>237.56460000000004</v>
      </c>
      <c r="G61" s="117">
        <f t="shared" si="21"/>
        <v>246.54000000000002</v>
      </c>
      <c r="H61" s="117">
        <f t="shared" si="21"/>
        <v>255.5154</v>
      </c>
      <c r="I61" s="117">
        <f t="shared" si="21"/>
        <v>264.49079999999998</v>
      </c>
      <c r="J61" s="117">
        <f t="shared" si="21"/>
        <v>273.46620000000007</v>
      </c>
      <c r="K61" s="117">
        <f t="shared" si="21"/>
        <v>282.44159999999999</v>
      </c>
      <c r="L61" s="117">
        <f t="shared" si="21"/>
        <v>291.41699999999997</v>
      </c>
      <c r="M61" s="117">
        <f t="shared" si="21"/>
        <v>300.39240000000001</v>
      </c>
      <c r="N61" s="117">
        <f t="shared" si="21"/>
        <v>309.36779999999999</v>
      </c>
      <c r="O61" s="117">
        <f t="shared" si="21"/>
        <v>318.34320000000002</v>
      </c>
      <c r="P61" s="117">
        <f t="shared" si="21"/>
        <v>327.31859999999995</v>
      </c>
      <c r="Q61" s="117">
        <f t="shared" si="21"/>
        <v>336.29399999999998</v>
      </c>
      <c r="R61" s="117">
        <f t="shared" si="21"/>
        <v>345.26940000000002</v>
      </c>
      <c r="S61" s="117">
        <f t="shared" si="21"/>
        <v>354.24479999999988</v>
      </c>
      <c r="T61" s="117">
        <f t="shared" si="21"/>
        <v>363.22020000000003</v>
      </c>
      <c r="U61" s="117">
        <f t="shared" si="21"/>
        <v>372.19559999999996</v>
      </c>
      <c r="V61" s="117">
        <f t="shared" si="21"/>
        <v>381.17099999999994</v>
      </c>
    </row>
    <row r="62" spans="1:22" x14ac:dyDescent="0.25">
      <c r="A62" s="1">
        <v>220</v>
      </c>
      <c r="B62" s="117">
        <f t="shared" si="22"/>
        <v>201.66299999999998</v>
      </c>
      <c r="C62" s="117">
        <f t="shared" si="21"/>
        <v>210.63840000000002</v>
      </c>
      <c r="D62" s="117">
        <f t="shared" si="21"/>
        <v>219.6138</v>
      </c>
      <c r="E62" s="117">
        <f t="shared" si="21"/>
        <v>228.58920000000001</v>
      </c>
      <c r="F62" s="117">
        <f t="shared" si="21"/>
        <v>237.56460000000004</v>
      </c>
      <c r="G62" s="117">
        <f t="shared" si="21"/>
        <v>246.54000000000002</v>
      </c>
      <c r="H62" s="117">
        <f t="shared" si="21"/>
        <v>255.5154</v>
      </c>
      <c r="I62" s="117">
        <f t="shared" si="21"/>
        <v>264.49079999999998</v>
      </c>
      <c r="J62" s="117">
        <f t="shared" si="21"/>
        <v>273.46620000000007</v>
      </c>
      <c r="K62" s="117">
        <f t="shared" si="21"/>
        <v>282.44159999999999</v>
      </c>
      <c r="L62" s="117">
        <f t="shared" si="21"/>
        <v>291.41699999999997</v>
      </c>
      <c r="M62" s="117">
        <f t="shared" si="21"/>
        <v>300.39240000000001</v>
      </c>
      <c r="N62" s="117">
        <f t="shared" si="21"/>
        <v>309.36779999999999</v>
      </c>
      <c r="O62" s="117">
        <f t="shared" si="21"/>
        <v>318.34320000000002</v>
      </c>
      <c r="P62" s="117">
        <f t="shared" si="21"/>
        <v>327.31859999999995</v>
      </c>
      <c r="Q62" s="117">
        <f t="shared" si="21"/>
        <v>336.29399999999998</v>
      </c>
      <c r="R62" s="117">
        <f t="shared" si="21"/>
        <v>345.26940000000002</v>
      </c>
      <c r="S62" s="117">
        <f t="shared" si="21"/>
        <v>354.24479999999988</v>
      </c>
      <c r="T62" s="117">
        <f t="shared" si="21"/>
        <v>363.22020000000003</v>
      </c>
      <c r="U62" s="117">
        <f t="shared" si="21"/>
        <v>372.19559999999996</v>
      </c>
      <c r="V62" s="117">
        <f t="shared" si="21"/>
        <v>381.17099999999994</v>
      </c>
    </row>
    <row r="63" spans="1:22" x14ac:dyDescent="0.25">
      <c r="A63" s="1">
        <v>230</v>
      </c>
      <c r="B63" s="117">
        <f t="shared" si="22"/>
        <v>201.66299999999998</v>
      </c>
      <c r="C63" s="117">
        <f t="shared" si="21"/>
        <v>210.63840000000002</v>
      </c>
      <c r="D63" s="117">
        <f t="shared" si="21"/>
        <v>219.6138</v>
      </c>
      <c r="E63" s="117">
        <f t="shared" si="21"/>
        <v>228.58920000000001</v>
      </c>
      <c r="F63" s="117">
        <f t="shared" si="21"/>
        <v>237.56460000000004</v>
      </c>
      <c r="G63" s="117">
        <f t="shared" si="21"/>
        <v>246.54000000000002</v>
      </c>
      <c r="H63" s="117">
        <f t="shared" si="21"/>
        <v>255.5154</v>
      </c>
      <c r="I63" s="117">
        <f t="shared" si="21"/>
        <v>264.49079999999998</v>
      </c>
      <c r="J63" s="117">
        <f t="shared" si="21"/>
        <v>273.46620000000007</v>
      </c>
      <c r="K63" s="117">
        <f t="shared" si="21"/>
        <v>282.44159999999999</v>
      </c>
      <c r="L63" s="117">
        <f t="shared" si="21"/>
        <v>291.41699999999997</v>
      </c>
      <c r="M63" s="117">
        <f t="shared" si="21"/>
        <v>300.39240000000001</v>
      </c>
      <c r="N63" s="117">
        <f t="shared" si="21"/>
        <v>309.36779999999999</v>
      </c>
      <c r="O63" s="117">
        <f t="shared" si="21"/>
        <v>318.34320000000002</v>
      </c>
      <c r="P63" s="117">
        <f t="shared" si="21"/>
        <v>327.31859999999995</v>
      </c>
      <c r="Q63" s="117">
        <f t="shared" si="21"/>
        <v>336.29399999999998</v>
      </c>
      <c r="R63" s="117">
        <f t="shared" ref="R63:V70" si="23">R62</f>
        <v>345.26940000000002</v>
      </c>
      <c r="S63" s="117">
        <f t="shared" si="23"/>
        <v>354.24479999999988</v>
      </c>
      <c r="T63" s="117">
        <f t="shared" si="23"/>
        <v>363.22020000000003</v>
      </c>
      <c r="U63" s="117">
        <f t="shared" si="23"/>
        <v>372.19559999999996</v>
      </c>
      <c r="V63" s="117">
        <f t="shared" si="23"/>
        <v>381.17099999999994</v>
      </c>
    </row>
    <row r="64" spans="1:22" x14ac:dyDescent="0.25">
      <c r="A64" s="1">
        <v>240</v>
      </c>
      <c r="B64" s="117">
        <f t="shared" si="22"/>
        <v>201.66299999999998</v>
      </c>
      <c r="C64" s="117">
        <f t="shared" si="22"/>
        <v>210.63840000000002</v>
      </c>
      <c r="D64" s="117">
        <f t="shared" si="22"/>
        <v>219.6138</v>
      </c>
      <c r="E64" s="117">
        <f t="shared" si="22"/>
        <v>228.58920000000001</v>
      </c>
      <c r="F64" s="117">
        <f t="shared" si="22"/>
        <v>237.56460000000004</v>
      </c>
      <c r="G64" s="117">
        <f t="shared" si="22"/>
        <v>246.54000000000002</v>
      </c>
      <c r="H64" s="117">
        <f t="shared" si="22"/>
        <v>255.5154</v>
      </c>
      <c r="I64" s="117">
        <f t="shared" si="22"/>
        <v>264.49079999999998</v>
      </c>
      <c r="J64" s="117">
        <f t="shared" si="22"/>
        <v>273.46620000000007</v>
      </c>
      <c r="K64" s="117">
        <f t="shared" si="22"/>
        <v>282.44159999999999</v>
      </c>
      <c r="L64" s="117">
        <f t="shared" si="22"/>
        <v>291.41699999999997</v>
      </c>
      <c r="M64" s="117">
        <f t="shared" si="22"/>
        <v>300.39240000000001</v>
      </c>
      <c r="N64" s="117">
        <f t="shared" si="22"/>
        <v>309.36779999999999</v>
      </c>
      <c r="O64" s="117">
        <f t="shared" si="22"/>
        <v>318.34320000000002</v>
      </c>
      <c r="P64" s="117">
        <f t="shared" si="22"/>
        <v>327.31859999999995</v>
      </c>
      <c r="Q64" s="117">
        <f t="shared" si="22"/>
        <v>336.29399999999998</v>
      </c>
      <c r="R64" s="117">
        <f t="shared" si="23"/>
        <v>345.26940000000002</v>
      </c>
      <c r="S64" s="117">
        <f t="shared" si="23"/>
        <v>354.24479999999988</v>
      </c>
      <c r="T64" s="117">
        <f t="shared" si="23"/>
        <v>363.22020000000003</v>
      </c>
      <c r="U64" s="117">
        <f t="shared" si="23"/>
        <v>372.19559999999996</v>
      </c>
      <c r="V64" s="117">
        <f t="shared" si="23"/>
        <v>381.17099999999994</v>
      </c>
    </row>
    <row r="65" spans="1:22" x14ac:dyDescent="0.25">
      <c r="A65" s="1">
        <v>250</v>
      </c>
      <c r="B65" s="117">
        <f t="shared" si="22"/>
        <v>201.66299999999998</v>
      </c>
      <c r="C65" s="117">
        <f t="shared" si="22"/>
        <v>210.63840000000002</v>
      </c>
      <c r="D65" s="117">
        <f t="shared" si="22"/>
        <v>219.6138</v>
      </c>
      <c r="E65" s="117">
        <f t="shared" si="22"/>
        <v>228.58920000000001</v>
      </c>
      <c r="F65" s="117">
        <f t="shared" si="22"/>
        <v>237.56460000000004</v>
      </c>
      <c r="G65" s="117">
        <f t="shared" si="22"/>
        <v>246.54000000000002</v>
      </c>
      <c r="H65" s="117">
        <f t="shared" si="22"/>
        <v>255.5154</v>
      </c>
      <c r="I65" s="117">
        <f t="shared" si="22"/>
        <v>264.49079999999998</v>
      </c>
      <c r="J65" s="117">
        <f t="shared" si="22"/>
        <v>273.46620000000007</v>
      </c>
      <c r="K65" s="117">
        <f t="shared" si="22"/>
        <v>282.44159999999999</v>
      </c>
      <c r="L65" s="117">
        <f t="shared" si="22"/>
        <v>291.41699999999997</v>
      </c>
      <c r="M65" s="117">
        <f t="shared" si="22"/>
        <v>300.39240000000001</v>
      </c>
      <c r="N65" s="117">
        <f t="shared" si="22"/>
        <v>309.36779999999999</v>
      </c>
      <c r="O65" s="117">
        <f t="shared" si="22"/>
        <v>318.34320000000002</v>
      </c>
      <c r="P65" s="117">
        <f t="shared" si="22"/>
        <v>327.31859999999995</v>
      </c>
      <c r="Q65" s="117">
        <f t="shared" si="22"/>
        <v>336.29399999999998</v>
      </c>
      <c r="R65" s="117">
        <f t="shared" si="23"/>
        <v>345.26940000000002</v>
      </c>
      <c r="S65" s="117">
        <f t="shared" si="23"/>
        <v>354.24479999999988</v>
      </c>
      <c r="T65" s="117">
        <f t="shared" si="23"/>
        <v>363.22020000000003</v>
      </c>
      <c r="U65" s="117">
        <f t="shared" si="23"/>
        <v>372.19559999999996</v>
      </c>
      <c r="V65" s="117">
        <f t="shared" si="23"/>
        <v>381.17099999999994</v>
      </c>
    </row>
    <row r="66" spans="1:22" x14ac:dyDescent="0.25">
      <c r="A66" s="1">
        <v>260</v>
      </c>
      <c r="B66" s="117">
        <f t="shared" si="22"/>
        <v>201.66299999999998</v>
      </c>
      <c r="C66" s="117">
        <f t="shared" si="22"/>
        <v>210.63840000000002</v>
      </c>
      <c r="D66" s="117">
        <f t="shared" si="22"/>
        <v>219.6138</v>
      </c>
      <c r="E66" s="117">
        <f t="shared" si="22"/>
        <v>228.58920000000001</v>
      </c>
      <c r="F66" s="117">
        <f t="shared" si="22"/>
        <v>237.56460000000004</v>
      </c>
      <c r="G66" s="117">
        <f t="shared" si="22"/>
        <v>246.54000000000002</v>
      </c>
      <c r="H66" s="117">
        <f t="shared" si="22"/>
        <v>255.5154</v>
      </c>
      <c r="I66" s="117">
        <f t="shared" si="22"/>
        <v>264.49079999999998</v>
      </c>
      <c r="J66" s="117">
        <f t="shared" si="22"/>
        <v>273.46620000000007</v>
      </c>
      <c r="K66" s="117">
        <f t="shared" si="22"/>
        <v>282.44159999999999</v>
      </c>
      <c r="L66" s="117">
        <f t="shared" si="22"/>
        <v>291.41699999999997</v>
      </c>
      <c r="M66" s="117">
        <f t="shared" si="22"/>
        <v>300.39240000000001</v>
      </c>
      <c r="N66" s="117">
        <f t="shared" si="22"/>
        <v>309.36779999999999</v>
      </c>
      <c r="O66" s="117">
        <f t="shared" si="22"/>
        <v>318.34320000000002</v>
      </c>
      <c r="P66" s="117">
        <f t="shared" si="22"/>
        <v>327.31859999999995</v>
      </c>
      <c r="Q66" s="117">
        <f t="shared" si="22"/>
        <v>336.29399999999998</v>
      </c>
      <c r="R66" s="117">
        <f t="shared" si="23"/>
        <v>345.26940000000002</v>
      </c>
      <c r="S66" s="117">
        <f t="shared" si="23"/>
        <v>354.24479999999988</v>
      </c>
      <c r="T66" s="117">
        <f t="shared" si="23"/>
        <v>363.22020000000003</v>
      </c>
      <c r="U66" s="117">
        <f t="shared" si="23"/>
        <v>372.19559999999996</v>
      </c>
      <c r="V66" s="117">
        <f t="shared" si="23"/>
        <v>381.17099999999994</v>
      </c>
    </row>
    <row r="67" spans="1:22" x14ac:dyDescent="0.25">
      <c r="A67" s="1">
        <v>270</v>
      </c>
      <c r="B67" s="117">
        <f t="shared" si="22"/>
        <v>201.66299999999998</v>
      </c>
      <c r="C67" s="117">
        <f t="shared" si="22"/>
        <v>210.63840000000002</v>
      </c>
      <c r="D67" s="117">
        <f t="shared" si="22"/>
        <v>219.6138</v>
      </c>
      <c r="E67" s="117">
        <f t="shared" si="22"/>
        <v>228.58920000000001</v>
      </c>
      <c r="F67" s="117">
        <f t="shared" si="22"/>
        <v>237.56460000000004</v>
      </c>
      <c r="G67" s="117">
        <f t="shared" si="22"/>
        <v>246.54000000000002</v>
      </c>
      <c r="H67" s="117">
        <f t="shared" si="22"/>
        <v>255.5154</v>
      </c>
      <c r="I67" s="117">
        <f t="shared" si="22"/>
        <v>264.49079999999998</v>
      </c>
      <c r="J67" s="117">
        <f t="shared" si="22"/>
        <v>273.46620000000007</v>
      </c>
      <c r="K67" s="117">
        <f t="shared" si="22"/>
        <v>282.44159999999999</v>
      </c>
      <c r="L67" s="117">
        <f t="shared" si="22"/>
        <v>291.41699999999997</v>
      </c>
      <c r="M67" s="117">
        <f t="shared" si="22"/>
        <v>300.39240000000001</v>
      </c>
      <c r="N67" s="117">
        <f t="shared" si="22"/>
        <v>309.36779999999999</v>
      </c>
      <c r="O67" s="117">
        <f t="shared" si="22"/>
        <v>318.34320000000002</v>
      </c>
      <c r="P67" s="117">
        <f t="shared" si="22"/>
        <v>327.31859999999995</v>
      </c>
      <c r="Q67" s="117">
        <f t="shared" si="22"/>
        <v>336.29399999999998</v>
      </c>
      <c r="R67" s="117">
        <f t="shared" si="23"/>
        <v>345.26940000000002</v>
      </c>
      <c r="S67" s="117">
        <f t="shared" si="23"/>
        <v>354.24479999999988</v>
      </c>
      <c r="T67" s="117">
        <f t="shared" si="23"/>
        <v>363.22020000000003</v>
      </c>
      <c r="U67" s="117">
        <f t="shared" si="23"/>
        <v>372.19559999999996</v>
      </c>
      <c r="V67" s="117">
        <f t="shared" si="23"/>
        <v>381.17099999999994</v>
      </c>
    </row>
    <row r="68" spans="1:22" x14ac:dyDescent="0.25">
      <c r="A68" s="118">
        <v>280</v>
      </c>
      <c r="B68" s="119">
        <f t="shared" ref="B68:Q70" si="24">B67</f>
        <v>201.66299999999998</v>
      </c>
      <c r="C68" s="119">
        <f t="shared" si="24"/>
        <v>210.63840000000002</v>
      </c>
      <c r="D68" s="119">
        <f t="shared" si="24"/>
        <v>219.6138</v>
      </c>
      <c r="E68" s="119">
        <f t="shared" si="24"/>
        <v>228.58920000000001</v>
      </c>
      <c r="F68" s="119">
        <f t="shared" si="24"/>
        <v>237.56460000000004</v>
      </c>
      <c r="G68" s="119">
        <f t="shared" si="24"/>
        <v>246.54000000000002</v>
      </c>
      <c r="H68" s="119">
        <f t="shared" si="24"/>
        <v>255.5154</v>
      </c>
      <c r="I68" s="119">
        <f t="shared" si="24"/>
        <v>264.49079999999998</v>
      </c>
      <c r="J68" s="119">
        <f t="shared" si="24"/>
        <v>273.46620000000007</v>
      </c>
      <c r="K68" s="119">
        <f t="shared" si="24"/>
        <v>282.44159999999999</v>
      </c>
      <c r="L68" s="119">
        <f t="shared" si="24"/>
        <v>291.41699999999997</v>
      </c>
      <c r="M68" s="119">
        <f t="shared" si="24"/>
        <v>300.39240000000001</v>
      </c>
      <c r="N68" s="119">
        <f t="shared" si="24"/>
        <v>309.36779999999999</v>
      </c>
      <c r="O68" s="119">
        <f t="shared" si="24"/>
        <v>318.34320000000002</v>
      </c>
      <c r="P68" s="119">
        <f t="shared" si="24"/>
        <v>327.31859999999995</v>
      </c>
      <c r="Q68" s="119">
        <f t="shared" si="24"/>
        <v>336.29399999999998</v>
      </c>
      <c r="R68" s="119">
        <f t="shared" si="23"/>
        <v>345.26940000000002</v>
      </c>
      <c r="S68" s="119">
        <f t="shared" si="23"/>
        <v>354.24479999999988</v>
      </c>
      <c r="T68" s="119">
        <f t="shared" si="23"/>
        <v>363.22020000000003</v>
      </c>
      <c r="U68" s="119">
        <f t="shared" si="23"/>
        <v>372.19559999999996</v>
      </c>
      <c r="V68" s="119">
        <f t="shared" si="23"/>
        <v>381.17099999999994</v>
      </c>
    </row>
    <row r="69" spans="1:22" x14ac:dyDescent="0.25">
      <c r="A69" s="1">
        <v>290</v>
      </c>
      <c r="B69" s="117">
        <f t="shared" si="24"/>
        <v>201.66299999999998</v>
      </c>
      <c r="C69" s="117">
        <f t="shared" si="24"/>
        <v>210.63840000000002</v>
      </c>
      <c r="D69" s="117">
        <f t="shared" si="24"/>
        <v>219.6138</v>
      </c>
      <c r="E69" s="117">
        <f t="shared" si="24"/>
        <v>228.58920000000001</v>
      </c>
      <c r="F69" s="117">
        <f t="shared" si="24"/>
        <v>237.56460000000004</v>
      </c>
      <c r="G69" s="117">
        <f t="shared" si="24"/>
        <v>246.54000000000002</v>
      </c>
      <c r="H69" s="117">
        <f t="shared" si="24"/>
        <v>255.5154</v>
      </c>
      <c r="I69" s="117">
        <f t="shared" si="24"/>
        <v>264.49079999999998</v>
      </c>
      <c r="J69" s="117">
        <f t="shared" si="24"/>
        <v>273.46620000000007</v>
      </c>
      <c r="K69" s="117">
        <f t="shared" si="24"/>
        <v>282.44159999999999</v>
      </c>
      <c r="L69" s="117">
        <f t="shared" si="24"/>
        <v>291.41699999999997</v>
      </c>
      <c r="M69" s="117">
        <f t="shared" si="24"/>
        <v>300.39240000000001</v>
      </c>
      <c r="N69" s="117">
        <f t="shared" si="24"/>
        <v>309.36779999999999</v>
      </c>
      <c r="O69" s="117">
        <f t="shared" si="24"/>
        <v>318.34320000000002</v>
      </c>
      <c r="P69" s="117">
        <f t="shared" si="24"/>
        <v>327.31859999999995</v>
      </c>
      <c r="Q69" s="117">
        <f t="shared" si="24"/>
        <v>336.29399999999998</v>
      </c>
      <c r="R69" s="117">
        <f t="shared" si="23"/>
        <v>345.26940000000002</v>
      </c>
      <c r="S69" s="117">
        <f t="shared" si="23"/>
        <v>354.24479999999988</v>
      </c>
      <c r="T69" s="117">
        <f t="shared" si="23"/>
        <v>363.22020000000003</v>
      </c>
      <c r="U69" s="117">
        <f t="shared" si="23"/>
        <v>372.19559999999996</v>
      </c>
      <c r="V69" s="117">
        <f t="shared" si="23"/>
        <v>381.17099999999994</v>
      </c>
    </row>
    <row r="70" spans="1:22" x14ac:dyDescent="0.25">
      <c r="A70" s="1">
        <v>300</v>
      </c>
      <c r="B70" s="117">
        <f t="shared" si="24"/>
        <v>201.66299999999998</v>
      </c>
      <c r="C70" s="117">
        <f t="shared" si="24"/>
        <v>210.63840000000002</v>
      </c>
      <c r="D70" s="117">
        <f t="shared" si="24"/>
        <v>219.6138</v>
      </c>
      <c r="E70" s="117">
        <f t="shared" si="24"/>
        <v>228.58920000000001</v>
      </c>
      <c r="F70" s="117">
        <f t="shared" si="24"/>
        <v>237.56460000000004</v>
      </c>
      <c r="G70" s="117">
        <f t="shared" si="24"/>
        <v>246.54000000000002</v>
      </c>
      <c r="H70" s="117">
        <f t="shared" si="24"/>
        <v>255.5154</v>
      </c>
      <c r="I70" s="117">
        <f t="shared" si="24"/>
        <v>264.49079999999998</v>
      </c>
      <c r="J70" s="117">
        <f t="shared" si="24"/>
        <v>273.46620000000007</v>
      </c>
      <c r="K70" s="117">
        <f t="shared" si="24"/>
        <v>282.44159999999999</v>
      </c>
      <c r="L70" s="117">
        <f t="shared" si="24"/>
        <v>291.41699999999997</v>
      </c>
      <c r="M70" s="117">
        <f t="shared" si="24"/>
        <v>300.39240000000001</v>
      </c>
      <c r="N70" s="117">
        <f t="shared" si="24"/>
        <v>309.36779999999999</v>
      </c>
      <c r="O70" s="117">
        <f t="shared" si="24"/>
        <v>318.34320000000002</v>
      </c>
      <c r="P70" s="117">
        <f t="shared" si="24"/>
        <v>327.31859999999995</v>
      </c>
      <c r="Q70" s="117">
        <f t="shared" si="24"/>
        <v>336.29399999999998</v>
      </c>
      <c r="R70" s="117">
        <f t="shared" si="23"/>
        <v>345.26940000000002</v>
      </c>
      <c r="S70" s="117">
        <f t="shared" si="23"/>
        <v>354.24479999999988</v>
      </c>
      <c r="T70" s="117">
        <f t="shared" si="23"/>
        <v>363.22020000000003</v>
      </c>
      <c r="U70" s="117">
        <f t="shared" si="23"/>
        <v>372.19559999999996</v>
      </c>
      <c r="V70" s="117">
        <f t="shared" si="23"/>
        <v>381.17099999999994</v>
      </c>
    </row>
    <row r="71" spans="1:22" x14ac:dyDescent="0.25">
      <c r="B71" s="120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</row>
    <row r="72" spans="1:22" x14ac:dyDescent="0.25">
      <c r="A72" t="s">
        <v>291</v>
      </c>
    </row>
    <row r="73" spans="1:22" x14ac:dyDescent="0.25">
      <c r="A73" s="1"/>
      <c r="B73" s="1">
        <v>100</v>
      </c>
      <c r="C73" s="1">
        <v>110</v>
      </c>
      <c r="D73" s="1">
        <v>120</v>
      </c>
      <c r="E73" s="1">
        <v>130</v>
      </c>
      <c r="F73" s="1">
        <v>140</v>
      </c>
      <c r="G73" s="1">
        <v>150</v>
      </c>
      <c r="H73" s="1">
        <v>160</v>
      </c>
      <c r="I73" s="1">
        <v>170</v>
      </c>
      <c r="J73" s="1">
        <v>180</v>
      </c>
      <c r="K73" s="1">
        <v>190</v>
      </c>
      <c r="L73" s="1">
        <v>200</v>
      </c>
      <c r="M73" s="1">
        <v>210</v>
      </c>
      <c r="N73" s="1">
        <v>220</v>
      </c>
      <c r="O73" s="1">
        <v>230</v>
      </c>
      <c r="P73" s="1">
        <v>240</v>
      </c>
      <c r="Q73" s="1">
        <v>250</v>
      </c>
      <c r="R73" s="1">
        <v>260</v>
      </c>
      <c r="S73" s="1">
        <v>270</v>
      </c>
      <c r="T73" s="1">
        <v>280</v>
      </c>
      <c r="U73" s="1">
        <v>290</v>
      </c>
      <c r="V73" s="1">
        <v>300</v>
      </c>
    </row>
    <row r="74" spans="1:22" x14ac:dyDescent="0.25">
      <c r="A74" s="121">
        <v>100</v>
      </c>
      <c r="B74" s="122">
        <f>'100 mm Argano Zip'!$E$45*2*A74/100+'100 mm Argano Zip'!$E$46*2*A74/100+'100 mm Argano Zip'!$E$47+'100 mm Argano Zip'!$E$48*6+'100 mm Argano Zip'!$E$49*4*A74/100+'100 mm Argano Zip'!$E$50*2*A74/100+'100 mm Argano Zip'!$E$51*2+'100 mm Argano Zip'!$E$52+'100 mm Argano Zip'!$E$53+'100 mm Argano Zip'!$E$54</f>
        <v>63.965999999999987</v>
      </c>
      <c r="C74" s="123">
        <f>B74</f>
        <v>63.965999999999987</v>
      </c>
      <c r="D74" s="123">
        <f t="shared" ref="D74:S74" si="25">C74</f>
        <v>63.965999999999987</v>
      </c>
      <c r="E74" s="123">
        <f t="shared" si="25"/>
        <v>63.965999999999987</v>
      </c>
      <c r="F74" s="123">
        <f t="shared" si="25"/>
        <v>63.965999999999987</v>
      </c>
      <c r="G74" s="123">
        <f t="shared" si="25"/>
        <v>63.965999999999987</v>
      </c>
      <c r="H74" s="123">
        <f t="shared" si="25"/>
        <v>63.965999999999987</v>
      </c>
      <c r="I74" s="123">
        <f t="shared" si="25"/>
        <v>63.965999999999987</v>
      </c>
      <c r="J74" s="123">
        <f t="shared" si="25"/>
        <v>63.965999999999987</v>
      </c>
      <c r="K74" s="123">
        <f t="shared" si="25"/>
        <v>63.965999999999987</v>
      </c>
      <c r="L74" s="123">
        <f t="shared" si="25"/>
        <v>63.965999999999987</v>
      </c>
      <c r="M74" s="123">
        <f t="shared" si="25"/>
        <v>63.965999999999987</v>
      </c>
      <c r="N74" s="123">
        <f t="shared" si="25"/>
        <v>63.965999999999987</v>
      </c>
      <c r="O74" s="123">
        <f t="shared" si="25"/>
        <v>63.965999999999987</v>
      </c>
      <c r="P74" s="123">
        <f t="shared" si="25"/>
        <v>63.965999999999987</v>
      </c>
      <c r="Q74" s="123">
        <f t="shared" si="25"/>
        <v>63.965999999999987</v>
      </c>
      <c r="R74" s="123">
        <f t="shared" si="25"/>
        <v>63.965999999999987</v>
      </c>
      <c r="S74" s="123">
        <f t="shared" si="25"/>
        <v>63.965999999999987</v>
      </c>
      <c r="T74" s="123">
        <f t="shared" ref="S74:V89" si="26">S74</f>
        <v>63.965999999999987</v>
      </c>
      <c r="U74" s="123">
        <f t="shared" si="26"/>
        <v>63.965999999999987</v>
      </c>
      <c r="V74" s="123">
        <f t="shared" si="26"/>
        <v>63.965999999999987</v>
      </c>
    </row>
    <row r="75" spans="1:22" x14ac:dyDescent="0.25">
      <c r="A75" s="1">
        <v>110</v>
      </c>
      <c r="B75" s="122">
        <f>'100 mm Argano Zip'!$E$45*2*A75/100+'100 mm Argano Zip'!$E$46*2*A75/100+'100 mm Argano Zip'!$E$47+'100 mm Argano Zip'!$E$48*6+'100 mm Argano Zip'!$E$49*4*A75/100+'100 mm Argano Zip'!$E$50*2*A75/100+'100 mm Argano Zip'!$E$51*2+'100 mm Argano Zip'!$E$52+'100 mm Argano Zip'!$E$53+'100 mm Argano Zip'!$E$54</f>
        <v>69.449799999999996</v>
      </c>
      <c r="C75" s="117">
        <f t="shared" ref="C75:R90" si="27">B75</f>
        <v>69.449799999999996</v>
      </c>
      <c r="D75" s="117">
        <f t="shared" si="27"/>
        <v>69.449799999999996</v>
      </c>
      <c r="E75" s="117">
        <f t="shared" si="27"/>
        <v>69.449799999999996</v>
      </c>
      <c r="F75" s="117">
        <f t="shared" si="27"/>
        <v>69.449799999999996</v>
      </c>
      <c r="G75" s="117">
        <f t="shared" si="27"/>
        <v>69.449799999999996</v>
      </c>
      <c r="H75" s="117">
        <f t="shared" si="27"/>
        <v>69.449799999999996</v>
      </c>
      <c r="I75" s="117">
        <f t="shared" si="27"/>
        <v>69.449799999999996</v>
      </c>
      <c r="J75" s="117">
        <f t="shared" si="27"/>
        <v>69.449799999999996</v>
      </c>
      <c r="K75" s="117">
        <f t="shared" si="27"/>
        <v>69.449799999999996</v>
      </c>
      <c r="L75" s="117">
        <f t="shared" si="27"/>
        <v>69.449799999999996</v>
      </c>
      <c r="M75" s="117">
        <f t="shared" si="27"/>
        <v>69.449799999999996</v>
      </c>
      <c r="N75" s="117">
        <f t="shared" si="27"/>
        <v>69.449799999999996</v>
      </c>
      <c r="O75" s="117">
        <f t="shared" si="27"/>
        <v>69.449799999999996</v>
      </c>
      <c r="P75" s="117">
        <f t="shared" si="27"/>
        <v>69.449799999999996</v>
      </c>
      <c r="Q75" s="117">
        <f t="shared" si="27"/>
        <v>69.449799999999996</v>
      </c>
      <c r="R75" s="117">
        <f t="shared" si="27"/>
        <v>69.449799999999996</v>
      </c>
      <c r="S75" s="117">
        <f t="shared" si="26"/>
        <v>69.449799999999996</v>
      </c>
      <c r="T75" s="117">
        <f t="shared" si="26"/>
        <v>69.449799999999996</v>
      </c>
      <c r="U75" s="117">
        <f t="shared" si="26"/>
        <v>69.449799999999996</v>
      </c>
      <c r="V75" s="117">
        <f t="shared" si="26"/>
        <v>69.449799999999996</v>
      </c>
    </row>
    <row r="76" spans="1:22" x14ac:dyDescent="0.25">
      <c r="A76" s="1">
        <v>120</v>
      </c>
      <c r="B76" s="122">
        <f>'100 mm Argano Zip'!$E$45*2*A76/100+'100 mm Argano Zip'!$E$46*2*A76/100+'100 mm Argano Zip'!$E$47+'100 mm Argano Zip'!$E$48*6+'100 mm Argano Zip'!$E$49*4*A76/100+'100 mm Argano Zip'!$E$50*2*A76/100+'100 mm Argano Zip'!$E$51*2+'100 mm Argano Zip'!$E$52+'100 mm Argano Zip'!$E$53+'100 mm Argano Zip'!$E$54</f>
        <v>74.933599999999984</v>
      </c>
      <c r="C76" s="117">
        <f t="shared" si="27"/>
        <v>74.933599999999984</v>
      </c>
      <c r="D76" s="117">
        <f t="shared" si="27"/>
        <v>74.933599999999984</v>
      </c>
      <c r="E76" s="117">
        <f t="shared" si="27"/>
        <v>74.933599999999984</v>
      </c>
      <c r="F76" s="117">
        <f t="shared" si="27"/>
        <v>74.933599999999984</v>
      </c>
      <c r="G76" s="117">
        <f t="shared" si="27"/>
        <v>74.933599999999984</v>
      </c>
      <c r="H76" s="117">
        <f t="shared" si="27"/>
        <v>74.933599999999984</v>
      </c>
      <c r="I76" s="117">
        <f t="shared" si="27"/>
        <v>74.933599999999984</v>
      </c>
      <c r="J76" s="117">
        <f t="shared" si="27"/>
        <v>74.933599999999984</v>
      </c>
      <c r="K76" s="117">
        <f t="shared" si="27"/>
        <v>74.933599999999984</v>
      </c>
      <c r="L76" s="117">
        <f t="shared" si="27"/>
        <v>74.933599999999984</v>
      </c>
      <c r="M76" s="117">
        <f t="shared" si="27"/>
        <v>74.933599999999984</v>
      </c>
      <c r="N76" s="117">
        <f t="shared" si="27"/>
        <v>74.933599999999984</v>
      </c>
      <c r="O76" s="117">
        <f t="shared" si="27"/>
        <v>74.933599999999984</v>
      </c>
      <c r="P76" s="117">
        <f t="shared" si="27"/>
        <v>74.933599999999984</v>
      </c>
      <c r="Q76" s="117">
        <f t="shared" si="27"/>
        <v>74.933599999999984</v>
      </c>
      <c r="R76" s="117">
        <f t="shared" si="27"/>
        <v>74.933599999999984</v>
      </c>
      <c r="S76" s="117">
        <f t="shared" si="26"/>
        <v>74.933599999999984</v>
      </c>
      <c r="T76" s="117">
        <f t="shared" si="26"/>
        <v>74.933599999999984</v>
      </c>
      <c r="U76" s="117">
        <f t="shared" si="26"/>
        <v>74.933599999999984</v>
      </c>
      <c r="V76" s="117">
        <f t="shared" si="26"/>
        <v>74.933599999999984</v>
      </c>
    </row>
    <row r="77" spans="1:22" x14ac:dyDescent="0.25">
      <c r="A77" s="1">
        <v>130</v>
      </c>
      <c r="B77" s="122">
        <f>'100 mm Argano Zip'!$E$45*2*A77/100+'100 mm Argano Zip'!$E$46*2*A77/100+'100 mm Argano Zip'!$E$47+'100 mm Argano Zip'!$E$48*6+'100 mm Argano Zip'!$E$49*4*A77/100+'100 mm Argano Zip'!$E$50*2*A77/100+'100 mm Argano Zip'!$E$51*2+'100 mm Argano Zip'!$E$52+'100 mm Argano Zip'!$E$53+'100 mm Argano Zip'!$E$54</f>
        <v>80.417399999999986</v>
      </c>
      <c r="C77" s="117">
        <f t="shared" si="27"/>
        <v>80.417399999999986</v>
      </c>
      <c r="D77" s="117">
        <f t="shared" si="27"/>
        <v>80.417399999999986</v>
      </c>
      <c r="E77" s="117">
        <f t="shared" si="27"/>
        <v>80.417399999999986</v>
      </c>
      <c r="F77" s="117">
        <f t="shared" si="27"/>
        <v>80.417399999999986</v>
      </c>
      <c r="G77" s="117">
        <f t="shared" si="27"/>
        <v>80.417399999999986</v>
      </c>
      <c r="H77" s="117">
        <f t="shared" si="27"/>
        <v>80.417399999999986</v>
      </c>
      <c r="I77" s="117">
        <f t="shared" si="27"/>
        <v>80.417399999999986</v>
      </c>
      <c r="J77" s="117">
        <f t="shared" si="27"/>
        <v>80.417399999999986</v>
      </c>
      <c r="K77" s="117">
        <f t="shared" si="27"/>
        <v>80.417399999999986</v>
      </c>
      <c r="L77" s="117">
        <f t="shared" si="27"/>
        <v>80.417399999999986</v>
      </c>
      <c r="M77" s="117">
        <f t="shared" si="27"/>
        <v>80.417399999999986</v>
      </c>
      <c r="N77" s="117">
        <f t="shared" si="27"/>
        <v>80.417399999999986</v>
      </c>
      <c r="O77" s="117">
        <f t="shared" si="27"/>
        <v>80.417399999999986</v>
      </c>
      <c r="P77" s="117">
        <f t="shared" si="27"/>
        <v>80.417399999999986</v>
      </c>
      <c r="Q77" s="117">
        <f t="shared" si="27"/>
        <v>80.417399999999986</v>
      </c>
      <c r="R77" s="117">
        <f t="shared" si="27"/>
        <v>80.417399999999986</v>
      </c>
      <c r="S77" s="117">
        <f t="shared" si="26"/>
        <v>80.417399999999986</v>
      </c>
      <c r="T77" s="117">
        <f t="shared" si="26"/>
        <v>80.417399999999986</v>
      </c>
      <c r="U77" s="117">
        <f t="shared" si="26"/>
        <v>80.417399999999986</v>
      </c>
      <c r="V77" s="117">
        <f t="shared" si="26"/>
        <v>80.417399999999986</v>
      </c>
    </row>
    <row r="78" spans="1:22" x14ac:dyDescent="0.25">
      <c r="A78" s="1">
        <v>140</v>
      </c>
      <c r="B78" s="122">
        <f>'100 mm Argano Zip'!$E$45*2*A78/100+'100 mm Argano Zip'!$E$46*2*A78/100+'100 mm Argano Zip'!$E$47+'100 mm Argano Zip'!$E$48*6+'100 mm Argano Zip'!$E$49*4*A78/100+'100 mm Argano Zip'!$E$50*2*A78/100+'100 mm Argano Zip'!$E$51*2+'100 mm Argano Zip'!$E$52+'100 mm Argano Zip'!$E$53+'100 mm Argano Zip'!$E$54</f>
        <v>85.901199999999989</v>
      </c>
      <c r="C78" s="117">
        <f t="shared" si="27"/>
        <v>85.901199999999989</v>
      </c>
      <c r="D78" s="117">
        <f t="shared" si="27"/>
        <v>85.901199999999989</v>
      </c>
      <c r="E78" s="117">
        <f t="shared" si="27"/>
        <v>85.901199999999989</v>
      </c>
      <c r="F78" s="117">
        <f t="shared" si="27"/>
        <v>85.901199999999989</v>
      </c>
      <c r="G78" s="117">
        <f t="shared" si="27"/>
        <v>85.901199999999989</v>
      </c>
      <c r="H78" s="117">
        <f t="shared" si="27"/>
        <v>85.901199999999989</v>
      </c>
      <c r="I78" s="117">
        <f t="shared" si="27"/>
        <v>85.901199999999989</v>
      </c>
      <c r="J78" s="117">
        <f t="shared" si="27"/>
        <v>85.901199999999989</v>
      </c>
      <c r="K78" s="117">
        <f t="shared" si="27"/>
        <v>85.901199999999989</v>
      </c>
      <c r="L78" s="117">
        <f t="shared" si="27"/>
        <v>85.901199999999989</v>
      </c>
      <c r="M78" s="117">
        <f t="shared" si="27"/>
        <v>85.901199999999989</v>
      </c>
      <c r="N78" s="117">
        <f t="shared" si="27"/>
        <v>85.901199999999989</v>
      </c>
      <c r="O78" s="117">
        <f t="shared" si="27"/>
        <v>85.901199999999989</v>
      </c>
      <c r="P78" s="117">
        <f t="shared" si="27"/>
        <v>85.901199999999989</v>
      </c>
      <c r="Q78" s="117">
        <f t="shared" si="27"/>
        <v>85.901199999999989</v>
      </c>
      <c r="R78" s="117">
        <f t="shared" si="27"/>
        <v>85.901199999999989</v>
      </c>
      <c r="S78" s="117">
        <f t="shared" si="26"/>
        <v>85.901199999999989</v>
      </c>
      <c r="T78" s="117">
        <f t="shared" si="26"/>
        <v>85.901199999999989</v>
      </c>
      <c r="U78" s="117">
        <f t="shared" si="26"/>
        <v>85.901199999999989</v>
      </c>
      <c r="V78" s="117">
        <f t="shared" si="26"/>
        <v>85.901199999999989</v>
      </c>
    </row>
    <row r="79" spans="1:22" x14ac:dyDescent="0.25">
      <c r="A79" s="1">
        <v>150</v>
      </c>
      <c r="B79" s="122">
        <f>'100 mm Argano Zip'!$E$45*2*A79/100+'100 mm Argano Zip'!$E$46*2*A79/100+'100 mm Argano Zip'!$E$47+'100 mm Argano Zip'!$E$48*6+'100 mm Argano Zip'!$E$49*4*A79/100+'100 mm Argano Zip'!$E$50*2*A79/100+'100 mm Argano Zip'!$E$51*2+'100 mm Argano Zip'!$E$52+'100 mm Argano Zip'!$E$53+'100 mm Argano Zip'!$E$54</f>
        <v>91.384999999999991</v>
      </c>
      <c r="C79" s="117">
        <f t="shared" si="27"/>
        <v>91.384999999999991</v>
      </c>
      <c r="D79" s="117">
        <f t="shared" si="27"/>
        <v>91.384999999999991</v>
      </c>
      <c r="E79" s="117">
        <f t="shared" si="27"/>
        <v>91.384999999999991</v>
      </c>
      <c r="F79" s="117">
        <f t="shared" si="27"/>
        <v>91.384999999999991</v>
      </c>
      <c r="G79" s="117">
        <f t="shared" si="27"/>
        <v>91.384999999999991</v>
      </c>
      <c r="H79" s="117">
        <f t="shared" si="27"/>
        <v>91.384999999999991</v>
      </c>
      <c r="I79" s="117">
        <f t="shared" si="27"/>
        <v>91.384999999999991</v>
      </c>
      <c r="J79" s="117">
        <f t="shared" si="27"/>
        <v>91.384999999999991</v>
      </c>
      <c r="K79" s="117">
        <f t="shared" si="27"/>
        <v>91.384999999999991</v>
      </c>
      <c r="L79" s="117">
        <f t="shared" si="27"/>
        <v>91.384999999999991</v>
      </c>
      <c r="M79" s="117">
        <f t="shared" si="27"/>
        <v>91.384999999999991</v>
      </c>
      <c r="N79" s="117">
        <f t="shared" si="27"/>
        <v>91.384999999999991</v>
      </c>
      <c r="O79" s="117">
        <f t="shared" si="27"/>
        <v>91.384999999999991</v>
      </c>
      <c r="P79" s="117">
        <f t="shared" si="27"/>
        <v>91.384999999999991</v>
      </c>
      <c r="Q79" s="117">
        <f t="shared" si="27"/>
        <v>91.384999999999991</v>
      </c>
      <c r="R79" s="117">
        <f t="shared" si="27"/>
        <v>91.384999999999991</v>
      </c>
      <c r="S79" s="117">
        <f t="shared" si="26"/>
        <v>91.384999999999991</v>
      </c>
      <c r="T79" s="117">
        <f t="shared" si="26"/>
        <v>91.384999999999991</v>
      </c>
      <c r="U79" s="117">
        <f t="shared" si="26"/>
        <v>91.384999999999991</v>
      </c>
      <c r="V79" s="117">
        <f t="shared" si="26"/>
        <v>91.384999999999991</v>
      </c>
    </row>
    <row r="80" spans="1:22" x14ac:dyDescent="0.25">
      <c r="A80" s="1">
        <v>160</v>
      </c>
      <c r="B80" s="122">
        <f>'100 mm Argano Zip'!$E$45*2*A80/100+'100 mm Argano Zip'!$E$46*2*A80/100+'100 mm Argano Zip'!$E$47+'100 mm Argano Zip'!$E$48*6+'100 mm Argano Zip'!$E$49*4*A80/100+'100 mm Argano Zip'!$E$50*2*A80/100+'100 mm Argano Zip'!$E$51*2+'100 mm Argano Zip'!$E$52+'100 mm Argano Zip'!$E$53+'100 mm Argano Zip'!$E$54</f>
        <v>96.868799999999993</v>
      </c>
      <c r="C80" s="117">
        <f t="shared" si="27"/>
        <v>96.868799999999993</v>
      </c>
      <c r="D80" s="117">
        <f t="shared" si="27"/>
        <v>96.868799999999993</v>
      </c>
      <c r="E80" s="117">
        <f t="shared" si="27"/>
        <v>96.868799999999993</v>
      </c>
      <c r="F80" s="117">
        <f t="shared" si="27"/>
        <v>96.868799999999993</v>
      </c>
      <c r="G80" s="117">
        <f t="shared" si="27"/>
        <v>96.868799999999993</v>
      </c>
      <c r="H80" s="117">
        <f t="shared" si="27"/>
        <v>96.868799999999993</v>
      </c>
      <c r="I80" s="117">
        <f t="shared" si="27"/>
        <v>96.868799999999993</v>
      </c>
      <c r="J80" s="117">
        <f t="shared" si="27"/>
        <v>96.868799999999993</v>
      </c>
      <c r="K80" s="117">
        <f t="shared" si="27"/>
        <v>96.868799999999993</v>
      </c>
      <c r="L80" s="117">
        <f t="shared" si="27"/>
        <v>96.868799999999993</v>
      </c>
      <c r="M80" s="117">
        <f t="shared" si="27"/>
        <v>96.868799999999993</v>
      </c>
      <c r="N80" s="117">
        <f t="shared" si="27"/>
        <v>96.868799999999993</v>
      </c>
      <c r="O80" s="117">
        <f t="shared" si="27"/>
        <v>96.868799999999993</v>
      </c>
      <c r="P80" s="117">
        <f t="shared" si="27"/>
        <v>96.868799999999993</v>
      </c>
      <c r="Q80" s="117">
        <f t="shared" si="27"/>
        <v>96.868799999999993</v>
      </c>
      <c r="R80" s="117">
        <f t="shared" si="27"/>
        <v>96.868799999999993</v>
      </c>
      <c r="S80" s="117">
        <f t="shared" si="26"/>
        <v>96.868799999999993</v>
      </c>
      <c r="T80" s="117">
        <f t="shared" si="26"/>
        <v>96.868799999999993</v>
      </c>
      <c r="U80" s="117">
        <f t="shared" si="26"/>
        <v>96.868799999999993</v>
      </c>
      <c r="V80" s="117">
        <f t="shared" si="26"/>
        <v>96.868799999999993</v>
      </c>
    </row>
    <row r="81" spans="1:22" x14ac:dyDescent="0.25">
      <c r="A81" s="1">
        <v>170</v>
      </c>
      <c r="B81" s="122">
        <f>'100 mm Argano Zip'!$E$45*2*A81/100+'100 mm Argano Zip'!$E$46*2*A81/100+'100 mm Argano Zip'!$E$47+'100 mm Argano Zip'!$E$48*6+'100 mm Argano Zip'!$E$49*4*A81/100+'100 mm Argano Zip'!$E$50*2*A81/100+'100 mm Argano Zip'!$E$51*2+'100 mm Argano Zip'!$E$52+'100 mm Argano Zip'!$E$53+'100 mm Argano Zip'!$E$54</f>
        <v>102.3526</v>
      </c>
      <c r="C81" s="117">
        <f t="shared" si="27"/>
        <v>102.3526</v>
      </c>
      <c r="D81" s="117">
        <f t="shared" si="27"/>
        <v>102.3526</v>
      </c>
      <c r="E81" s="117">
        <f t="shared" si="27"/>
        <v>102.3526</v>
      </c>
      <c r="F81" s="117">
        <f t="shared" si="27"/>
        <v>102.3526</v>
      </c>
      <c r="G81" s="117">
        <f t="shared" si="27"/>
        <v>102.3526</v>
      </c>
      <c r="H81" s="117">
        <f t="shared" si="27"/>
        <v>102.3526</v>
      </c>
      <c r="I81" s="117">
        <f t="shared" si="27"/>
        <v>102.3526</v>
      </c>
      <c r="J81" s="117">
        <f t="shared" si="27"/>
        <v>102.3526</v>
      </c>
      <c r="K81" s="117">
        <f t="shared" si="27"/>
        <v>102.3526</v>
      </c>
      <c r="L81" s="117">
        <f t="shared" si="27"/>
        <v>102.3526</v>
      </c>
      <c r="M81" s="117">
        <f t="shared" si="27"/>
        <v>102.3526</v>
      </c>
      <c r="N81" s="117">
        <f t="shared" si="27"/>
        <v>102.3526</v>
      </c>
      <c r="O81" s="117">
        <f t="shared" si="27"/>
        <v>102.3526</v>
      </c>
      <c r="P81" s="117">
        <f t="shared" si="27"/>
        <v>102.3526</v>
      </c>
      <c r="Q81" s="117">
        <f t="shared" si="27"/>
        <v>102.3526</v>
      </c>
      <c r="R81" s="117">
        <f t="shared" si="27"/>
        <v>102.3526</v>
      </c>
      <c r="S81" s="117">
        <f t="shared" si="26"/>
        <v>102.3526</v>
      </c>
      <c r="T81" s="117">
        <f t="shared" si="26"/>
        <v>102.3526</v>
      </c>
      <c r="U81" s="117">
        <f t="shared" si="26"/>
        <v>102.3526</v>
      </c>
      <c r="V81" s="117">
        <f t="shared" si="26"/>
        <v>102.3526</v>
      </c>
    </row>
    <row r="82" spans="1:22" x14ac:dyDescent="0.25">
      <c r="A82" s="1">
        <v>180</v>
      </c>
      <c r="B82" s="122">
        <f>'100 mm Argano Zip'!$E$45*2*A82/100+'100 mm Argano Zip'!$E$46*2*A82/100+'100 mm Argano Zip'!$E$47+'100 mm Argano Zip'!$E$48*6+'100 mm Argano Zip'!$E$49*4*A82/100+'100 mm Argano Zip'!$E$50*2*A82/100+'100 mm Argano Zip'!$E$51*2+'100 mm Argano Zip'!$E$52+'100 mm Argano Zip'!$E$53+'100 mm Argano Zip'!$E$54</f>
        <v>107.8364</v>
      </c>
      <c r="C82" s="117">
        <f t="shared" si="27"/>
        <v>107.8364</v>
      </c>
      <c r="D82" s="117">
        <f t="shared" si="27"/>
        <v>107.8364</v>
      </c>
      <c r="E82" s="117">
        <f t="shared" si="27"/>
        <v>107.8364</v>
      </c>
      <c r="F82" s="117">
        <f t="shared" si="27"/>
        <v>107.8364</v>
      </c>
      <c r="G82" s="117">
        <f t="shared" si="27"/>
        <v>107.8364</v>
      </c>
      <c r="H82" s="117">
        <f t="shared" si="27"/>
        <v>107.8364</v>
      </c>
      <c r="I82" s="117">
        <f t="shared" si="27"/>
        <v>107.8364</v>
      </c>
      <c r="J82" s="117">
        <f t="shared" si="27"/>
        <v>107.8364</v>
      </c>
      <c r="K82" s="117">
        <f t="shared" si="27"/>
        <v>107.8364</v>
      </c>
      <c r="L82" s="117">
        <f t="shared" si="27"/>
        <v>107.8364</v>
      </c>
      <c r="M82" s="117">
        <f t="shared" si="27"/>
        <v>107.8364</v>
      </c>
      <c r="N82" s="117">
        <f t="shared" si="27"/>
        <v>107.8364</v>
      </c>
      <c r="O82" s="117">
        <f t="shared" si="27"/>
        <v>107.8364</v>
      </c>
      <c r="P82" s="117">
        <f t="shared" si="27"/>
        <v>107.8364</v>
      </c>
      <c r="Q82" s="117">
        <f t="shared" si="27"/>
        <v>107.8364</v>
      </c>
      <c r="R82" s="117">
        <f t="shared" si="27"/>
        <v>107.8364</v>
      </c>
      <c r="S82" s="117">
        <f t="shared" si="26"/>
        <v>107.8364</v>
      </c>
      <c r="T82" s="117">
        <f t="shared" si="26"/>
        <v>107.8364</v>
      </c>
      <c r="U82" s="117">
        <f t="shared" si="26"/>
        <v>107.8364</v>
      </c>
      <c r="V82" s="117">
        <f t="shared" si="26"/>
        <v>107.8364</v>
      </c>
    </row>
    <row r="83" spans="1:22" x14ac:dyDescent="0.25">
      <c r="A83" s="1">
        <v>190</v>
      </c>
      <c r="B83" s="122">
        <f>'100 mm Argano Zip'!$E$45*2*A83/100+'100 mm Argano Zip'!$E$46*2*A83/100+'100 mm Argano Zip'!$E$47+'100 mm Argano Zip'!$E$48*6+'100 mm Argano Zip'!$E$49*4*A83/100+'100 mm Argano Zip'!$E$50*2*A83/100+'100 mm Argano Zip'!$E$51*2+'100 mm Argano Zip'!$E$52+'100 mm Argano Zip'!$E$53+'100 mm Argano Zip'!$E$54</f>
        <v>113.3202</v>
      </c>
      <c r="C83" s="117">
        <f t="shared" si="27"/>
        <v>113.3202</v>
      </c>
      <c r="D83" s="117">
        <f t="shared" si="27"/>
        <v>113.3202</v>
      </c>
      <c r="E83" s="117">
        <f t="shared" si="27"/>
        <v>113.3202</v>
      </c>
      <c r="F83" s="117">
        <f t="shared" si="27"/>
        <v>113.3202</v>
      </c>
      <c r="G83" s="117">
        <f t="shared" si="27"/>
        <v>113.3202</v>
      </c>
      <c r="H83" s="117">
        <f t="shared" si="27"/>
        <v>113.3202</v>
      </c>
      <c r="I83" s="117">
        <f t="shared" si="27"/>
        <v>113.3202</v>
      </c>
      <c r="J83" s="117">
        <f t="shared" si="27"/>
        <v>113.3202</v>
      </c>
      <c r="K83" s="117">
        <f t="shared" si="27"/>
        <v>113.3202</v>
      </c>
      <c r="L83" s="117">
        <f t="shared" si="27"/>
        <v>113.3202</v>
      </c>
      <c r="M83" s="117">
        <f t="shared" si="27"/>
        <v>113.3202</v>
      </c>
      <c r="N83" s="117">
        <f t="shared" si="27"/>
        <v>113.3202</v>
      </c>
      <c r="O83" s="117">
        <f t="shared" si="27"/>
        <v>113.3202</v>
      </c>
      <c r="P83" s="117">
        <f t="shared" si="27"/>
        <v>113.3202</v>
      </c>
      <c r="Q83" s="117">
        <f t="shared" si="27"/>
        <v>113.3202</v>
      </c>
      <c r="R83" s="117">
        <f t="shared" si="27"/>
        <v>113.3202</v>
      </c>
      <c r="S83" s="117">
        <f t="shared" si="26"/>
        <v>113.3202</v>
      </c>
      <c r="T83" s="117">
        <f t="shared" si="26"/>
        <v>113.3202</v>
      </c>
      <c r="U83" s="117">
        <f t="shared" si="26"/>
        <v>113.3202</v>
      </c>
      <c r="V83" s="117">
        <f t="shared" si="26"/>
        <v>113.3202</v>
      </c>
    </row>
    <row r="84" spans="1:22" x14ac:dyDescent="0.25">
      <c r="A84" s="1">
        <v>200</v>
      </c>
      <c r="B84" s="122">
        <f>'100 mm Argano Zip'!$E$45*2*A84/100+'100 mm Argano Zip'!$E$46*2*A84/100+'100 mm Argano Zip'!$E$47+'100 mm Argano Zip'!$E$48*6+'100 mm Argano Zip'!$E$49*4*A84/100+'100 mm Argano Zip'!$E$50*2*A84/100+'100 mm Argano Zip'!$E$51*2+'100 mm Argano Zip'!$E$52+'100 mm Argano Zip'!$E$53+'100 mm Argano Zip'!$E$54</f>
        <v>118.804</v>
      </c>
      <c r="C84" s="117">
        <f t="shared" si="27"/>
        <v>118.804</v>
      </c>
      <c r="D84" s="117">
        <f t="shared" si="27"/>
        <v>118.804</v>
      </c>
      <c r="E84" s="117">
        <f t="shared" si="27"/>
        <v>118.804</v>
      </c>
      <c r="F84" s="117">
        <f t="shared" si="27"/>
        <v>118.804</v>
      </c>
      <c r="G84" s="117">
        <f t="shared" si="27"/>
        <v>118.804</v>
      </c>
      <c r="H84" s="117">
        <f t="shared" si="27"/>
        <v>118.804</v>
      </c>
      <c r="I84" s="117">
        <f t="shared" si="27"/>
        <v>118.804</v>
      </c>
      <c r="J84" s="117">
        <f t="shared" si="27"/>
        <v>118.804</v>
      </c>
      <c r="K84" s="117">
        <f t="shared" si="27"/>
        <v>118.804</v>
      </c>
      <c r="L84" s="117">
        <f t="shared" si="27"/>
        <v>118.804</v>
      </c>
      <c r="M84" s="117">
        <f t="shared" si="27"/>
        <v>118.804</v>
      </c>
      <c r="N84" s="117">
        <f t="shared" si="27"/>
        <v>118.804</v>
      </c>
      <c r="O84" s="117">
        <f t="shared" si="27"/>
        <v>118.804</v>
      </c>
      <c r="P84" s="117">
        <f t="shared" si="27"/>
        <v>118.804</v>
      </c>
      <c r="Q84" s="117">
        <f t="shared" si="27"/>
        <v>118.804</v>
      </c>
      <c r="R84" s="117">
        <f t="shared" si="27"/>
        <v>118.804</v>
      </c>
      <c r="S84" s="117">
        <f t="shared" si="26"/>
        <v>118.804</v>
      </c>
      <c r="T84" s="117">
        <f t="shared" si="26"/>
        <v>118.804</v>
      </c>
      <c r="U84" s="117">
        <f t="shared" si="26"/>
        <v>118.804</v>
      </c>
      <c r="V84" s="117">
        <f t="shared" si="26"/>
        <v>118.804</v>
      </c>
    </row>
    <row r="85" spans="1:22" x14ac:dyDescent="0.25">
      <c r="A85" s="1">
        <v>210</v>
      </c>
      <c r="B85" s="122">
        <f>'100 mm Argano Zip'!$E$45*2*A85/100+'100 mm Argano Zip'!$E$46*2*A85/100+'100 mm Argano Zip'!$E$47+'100 mm Argano Zip'!$E$48*6+'100 mm Argano Zip'!$E$49*4*A85/100+'100 mm Argano Zip'!$E$50*2*A85/100+'100 mm Argano Zip'!$E$51*2+'100 mm Argano Zip'!$E$52+'100 mm Argano Zip'!$E$53+'100 mm Argano Zip'!$E$54</f>
        <v>124.2878</v>
      </c>
      <c r="C85" s="117">
        <f t="shared" si="27"/>
        <v>124.2878</v>
      </c>
      <c r="D85" s="117">
        <f t="shared" si="27"/>
        <v>124.2878</v>
      </c>
      <c r="E85" s="117">
        <f t="shared" si="27"/>
        <v>124.2878</v>
      </c>
      <c r="F85" s="117">
        <f t="shared" si="27"/>
        <v>124.2878</v>
      </c>
      <c r="G85" s="117">
        <f t="shared" si="27"/>
        <v>124.2878</v>
      </c>
      <c r="H85" s="117">
        <f t="shared" si="27"/>
        <v>124.2878</v>
      </c>
      <c r="I85" s="117">
        <f t="shared" si="27"/>
        <v>124.2878</v>
      </c>
      <c r="J85" s="117">
        <f t="shared" si="27"/>
        <v>124.2878</v>
      </c>
      <c r="K85" s="117">
        <f t="shared" si="27"/>
        <v>124.2878</v>
      </c>
      <c r="L85" s="117">
        <f t="shared" si="27"/>
        <v>124.2878</v>
      </c>
      <c r="M85" s="117">
        <f t="shared" si="27"/>
        <v>124.2878</v>
      </c>
      <c r="N85" s="117">
        <f t="shared" si="27"/>
        <v>124.2878</v>
      </c>
      <c r="O85" s="117">
        <f t="shared" si="27"/>
        <v>124.2878</v>
      </c>
      <c r="P85" s="117">
        <f t="shared" si="27"/>
        <v>124.2878</v>
      </c>
      <c r="Q85" s="117">
        <f t="shared" si="27"/>
        <v>124.2878</v>
      </c>
      <c r="R85" s="117">
        <f t="shared" si="27"/>
        <v>124.2878</v>
      </c>
      <c r="S85" s="117">
        <f t="shared" si="26"/>
        <v>124.2878</v>
      </c>
      <c r="T85" s="117">
        <f t="shared" si="26"/>
        <v>124.2878</v>
      </c>
      <c r="U85" s="117">
        <f t="shared" si="26"/>
        <v>124.2878</v>
      </c>
      <c r="V85" s="117">
        <f t="shared" si="26"/>
        <v>124.2878</v>
      </c>
    </row>
    <row r="86" spans="1:22" x14ac:dyDescent="0.25">
      <c r="A86" s="1">
        <v>220</v>
      </c>
      <c r="B86" s="122">
        <f>'100 mm Argano Zip'!$E$45*2*A86/100+'100 mm Argano Zip'!$E$46*2*A86/100+'100 mm Argano Zip'!$E$47+'100 mm Argano Zip'!$E$48*6+'100 mm Argano Zip'!$E$49*4*A86/100+'100 mm Argano Zip'!$E$50*2*A86/100+'100 mm Argano Zip'!$E$51*2+'100 mm Argano Zip'!$E$52+'100 mm Argano Zip'!$E$53+'100 mm Argano Zip'!$E$54</f>
        <v>129.77160000000001</v>
      </c>
      <c r="C86" s="117">
        <f t="shared" si="27"/>
        <v>129.77160000000001</v>
      </c>
      <c r="D86" s="117">
        <f t="shared" si="27"/>
        <v>129.77160000000001</v>
      </c>
      <c r="E86" s="117">
        <f t="shared" si="27"/>
        <v>129.77160000000001</v>
      </c>
      <c r="F86" s="117">
        <f t="shared" si="27"/>
        <v>129.77160000000001</v>
      </c>
      <c r="G86" s="117">
        <f t="shared" si="27"/>
        <v>129.77160000000001</v>
      </c>
      <c r="H86" s="117">
        <f t="shared" si="27"/>
        <v>129.77160000000001</v>
      </c>
      <c r="I86" s="117">
        <f t="shared" si="27"/>
        <v>129.77160000000001</v>
      </c>
      <c r="J86" s="117">
        <f t="shared" si="27"/>
        <v>129.77160000000001</v>
      </c>
      <c r="K86" s="117">
        <f t="shared" si="27"/>
        <v>129.77160000000001</v>
      </c>
      <c r="L86" s="117">
        <f t="shared" si="27"/>
        <v>129.77160000000001</v>
      </c>
      <c r="M86" s="117">
        <f t="shared" si="27"/>
        <v>129.77160000000001</v>
      </c>
      <c r="N86" s="117">
        <f t="shared" si="27"/>
        <v>129.77160000000001</v>
      </c>
      <c r="O86" s="117">
        <f t="shared" si="27"/>
        <v>129.77160000000001</v>
      </c>
      <c r="P86" s="117">
        <f t="shared" si="27"/>
        <v>129.77160000000001</v>
      </c>
      <c r="Q86" s="117">
        <f t="shared" si="27"/>
        <v>129.77160000000001</v>
      </c>
      <c r="R86" s="117">
        <f t="shared" si="27"/>
        <v>129.77160000000001</v>
      </c>
      <c r="S86" s="117">
        <f t="shared" si="26"/>
        <v>129.77160000000001</v>
      </c>
      <c r="T86" s="117">
        <f t="shared" si="26"/>
        <v>129.77160000000001</v>
      </c>
      <c r="U86" s="117">
        <f t="shared" si="26"/>
        <v>129.77160000000001</v>
      </c>
      <c r="V86" s="117">
        <f t="shared" si="26"/>
        <v>129.77160000000001</v>
      </c>
    </row>
    <row r="87" spans="1:22" x14ac:dyDescent="0.25">
      <c r="A87" s="1">
        <v>230</v>
      </c>
      <c r="B87" s="122">
        <f>'100 mm Argano Zip'!$E$45*2*A87/100+'100 mm Argano Zip'!$E$46*2*A87/100+'100 mm Argano Zip'!$E$47+'100 mm Argano Zip'!$E$48*6+'100 mm Argano Zip'!$E$49*4*A87/100+'100 mm Argano Zip'!$E$50*2*A87/100+'100 mm Argano Zip'!$E$51*2+'100 mm Argano Zip'!$E$52+'100 mm Argano Zip'!$E$53+'100 mm Argano Zip'!$E$54</f>
        <v>135.25539999999998</v>
      </c>
      <c r="C87" s="117">
        <f t="shared" si="27"/>
        <v>135.25539999999998</v>
      </c>
      <c r="D87" s="117">
        <f t="shared" si="27"/>
        <v>135.25539999999998</v>
      </c>
      <c r="E87" s="117">
        <f t="shared" si="27"/>
        <v>135.25539999999998</v>
      </c>
      <c r="F87" s="117">
        <f t="shared" si="27"/>
        <v>135.25539999999998</v>
      </c>
      <c r="G87" s="117">
        <f t="shared" si="27"/>
        <v>135.25539999999998</v>
      </c>
      <c r="H87" s="117">
        <f t="shared" si="27"/>
        <v>135.25539999999998</v>
      </c>
      <c r="I87" s="117">
        <f t="shared" si="27"/>
        <v>135.25539999999998</v>
      </c>
      <c r="J87" s="117">
        <f t="shared" si="27"/>
        <v>135.25539999999998</v>
      </c>
      <c r="K87" s="117">
        <f t="shared" si="27"/>
        <v>135.25539999999998</v>
      </c>
      <c r="L87" s="117">
        <f t="shared" si="27"/>
        <v>135.25539999999998</v>
      </c>
      <c r="M87" s="117">
        <f t="shared" si="27"/>
        <v>135.25539999999998</v>
      </c>
      <c r="N87" s="117">
        <f t="shared" si="27"/>
        <v>135.25539999999998</v>
      </c>
      <c r="O87" s="117">
        <f t="shared" si="27"/>
        <v>135.25539999999998</v>
      </c>
      <c r="P87" s="117">
        <f t="shared" si="27"/>
        <v>135.25539999999998</v>
      </c>
      <c r="Q87" s="117">
        <f t="shared" si="27"/>
        <v>135.25539999999998</v>
      </c>
      <c r="R87" s="117">
        <f t="shared" si="27"/>
        <v>135.25539999999998</v>
      </c>
      <c r="S87" s="117">
        <f t="shared" si="26"/>
        <v>135.25539999999998</v>
      </c>
      <c r="T87" s="117">
        <f t="shared" si="26"/>
        <v>135.25539999999998</v>
      </c>
      <c r="U87" s="117">
        <f t="shared" si="26"/>
        <v>135.25539999999998</v>
      </c>
      <c r="V87" s="117">
        <f t="shared" si="26"/>
        <v>135.25539999999998</v>
      </c>
    </row>
    <row r="88" spans="1:22" x14ac:dyDescent="0.25">
      <c r="A88" s="1">
        <v>240</v>
      </c>
      <c r="B88" s="122">
        <f>'100 mm Argano Zip'!$E$45*2*A88/100+'100 mm Argano Zip'!$E$46*2*A88/100+'100 mm Argano Zip'!$E$47+'100 mm Argano Zip'!$E$48*6+'100 mm Argano Zip'!$E$49*4*A88/100+'100 mm Argano Zip'!$E$50*2*A88/100+'100 mm Argano Zip'!$E$51*2+'100 mm Argano Zip'!$E$52+'100 mm Argano Zip'!$E$53+'100 mm Argano Zip'!$E$54</f>
        <v>140.73919999999998</v>
      </c>
      <c r="C88" s="117">
        <f t="shared" si="27"/>
        <v>140.73919999999998</v>
      </c>
      <c r="D88" s="117">
        <f t="shared" si="27"/>
        <v>140.73919999999998</v>
      </c>
      <c r="E88" s="117">
        <f t="shared" si="27"/>
        <v>140.73919999999998</v>
      </c>
      <c r="F88" s="117">
        <f t="shared" si="27"/>
        <v>140.73919999999998</v>
      </c>
      <c r="G88" s="117">
        <f t="shared" si="27"/>
        <v>140.73919999999998</v>
      </c>
      <c r="H88" s="117">
        <f t="shared" si="27"/>
        <v>140.73919999999998</v>
      </c>
      <c r="I88" s="117">
        <f t="shared" si="27"/>
        <v>140.73919999999998</v>
      </c>
      <c r="J88" s="117">
        <f t="shared" si="27"/>
        <v>140.73919999999998</v>
      </c>
      <c r="K88" s="117">
        <f t="shared" si="27"/>
        <v>140.73919999999998</v>
      </c>
      <c r="L88" s="117">
        <f t="shared" si="27"/>
        <v>140.73919999999998</v>
      </c>
      <c r="M88" s="117">
        <f t="shared" si="27"/>
        <v>140.73919999999998</v>
      </c>
      <c r="N88" s="117">
        <f t="shared" si="27"/>
        <v>140.73919999999998</v>
      </c>
      <c r="O88" s="117">
        <f t="shared" si="27"/>
        <v>140.73919999999998</v>
      </c>
      <c r="P88" s="117">
        <f t="shared" si="27"/>
        <v>140.73919999999998</v>
      </c>
      <c r="Q88" s="117">
        <f t="shared" si="27"/>
        <v>140.73919999999998</v>
      </c>
      <c r="R88" s="117">
        <f t="shared" si="27"/>
        <v>140.73919999999998</v>
      </c>
      <c r="S88" s="117">
        <f t="shared" si="26"/>
        <v>140.73919999999998</v>
      </c>
      <c r="T88" s="117">
        <f t="shared" si="26"/>
        <v>140.73919999999998</v>
      </c>
      <c r="U88" s="117">
        <f t="shared" si="26"/>
        <v>140.73919999999998</v>
      </c>
      <c r="V88" s="117">
        <f t="shared" si="26"/>
        <v>140.73919999999998</v>
      </c>
    </row>
    <row r="89" spans="1:22" x14ac:dyDescent="0.25">
      <c r="A89" s="1">
        <v>250</v>
      </c>
      <c r="B89" s="122">
        <f>'100 mm Argano Zip'!$E$45*2*A89/100+'100 mm Argano Zip'!$E$46*2*A89/100+'100 mm Argano Zip'!$E$47+'100 mm Argano Zip'!$E$48*6+'100 mm Argano Zip'!$E$49*4*A89/100+'100 mm Argano Zip'!$E$50*2*A89/100+'100 mm Argano Zip'!$E$51*2+'100 mm Argano Zip'!$E$52+'100 mm Argano Zip'!$E$53+'100 mm Argano Zip'!$E$54</f>
        <v>146.22299999999998</v>
      </c>
      <c r="C89" s="117">
        <f t="shared" si="27"/>
        <v>146.22299999999998</v>
      </c>
      <c r="D89" s="117">
        <f t="shared" si="27"/>
        <v>146.22299999999998</v>
      </c>
      <c r="E89" s="117">
        <f t="shared" si="27"/>
        <v>146.22299999999998</v>
      </c>
      <c r="F89" s="117">
        <f t="shared" si="27"/>
        <v>146.22299999999998</v>
      </c>
      <c r="G89" s="117">
        <f t="shared" si="27"/>
        <v>146.22299999999998</v>
      </c>
      <c r="H89" s="117">
        <f t="shared" si="27"/>
        <v>146.22299999999998</v>
      </c>
      <c r="I89" s="117">
        <f t="shared" si="27"/>
        <v>146.22299999999998</v>
      </c>
      <c r="J89" s="117">
        <f t="shared" si="27"/>
        <v>146.22299999999998</v>
      </c>
      <c r="K89" s="117">
        <f t="shared" si="27"/>
        <v>146.22299999999998</v>
      </c>
      <c r="L89" s="117">
        <f t="shared" si="27"/>
        <v>146.22299999999998</v>
      </c>
      <c r="M89" s="117">
        <f t="shared" si="27"/>
        <v>146.22299999999998</v>
      </c>
      <c r="N89" s="117">
        <f t="shared" si="27"/>
        <v>146.22299999999998</v>
      </c>
      <c r="O89" s="117">
        <f t="shared" si="27"/>
        <v>146.22299999999998</v>
      </c>
      <c r="P89" s="117">
        <f t="shared" si="27"/>
        <v>146.22299999999998</v>
      </c>
      <c r="Q89" s="117">
        <f t="shared" si="27"/>
        <v>146.22299999999998</v>
      </c>
      <c r="R89" s="117">
        <f t="shared" si="27"/>
        <v>146.22299999999998</v>
      </c>
      <c r="S89" s="117">
        <f t="shared" si="26"/>
        <v>146.22299999999998</v>
      </c>
      <c r="T89" s="117">
        <f t="shared" si="26"/>
        <v>146.22299999999998</v>
      </c>
      <c r="U89" s="117">
        <f t="shared" si="26"/>
        <v>146.22299999999998</v>
      </c>
      <c r="V89" s="117">
        <f t="shared" si="26"/>
        <v>146.22299999999998</v>
      </c>
    </row>
    <row r="90" spans="1:22" x14ac:dyDescent="0.25">
      <c r="A90" s="1">
        <v>260</v>
      </c>
      <c r="B90" s="122">
        <f>'100 mm Argano Zip'!$E$45*2*A90/100+'100 mm Argano Zip'!$E$46*2*A90/100+'100 mm Argano Zip'!$E$47+'100 mm Argano Zip'!$E$48*6+'100 mm Argano Zip'!$E$49*4*A90/100+'100 mm Argano Zip'!$E$50*2*A90/100+'100 mm Argano Zip'!$E$51*2+'100 mm Argano Zip'!$E$52+'100 mm Argano Zip'!$E$53+'100 mm Argano Zip'!$E$54</f>
        <v>151.70679999999999</v>
      </c>
      <c r="C90" s="117">
        <f t="shared" si="27"/>
        <v>151.70679999999999</v>
      </c>
      <c r="D90" s="117">
        <f t="shared" si="27"/>
        <v>151.70679999999999</v>
      </c>
      <c r="E90" s="117">
        <f t="shared" si="27"/>
        <v>151.70679999999999</v>
      </c>
      <c r="F90" s="117">
        <f t="shared" si="27"/>
        <v>151.70679999999999</v>
      </c>
      <c r="G90" s="117">
        <f t="shared" si="27"/>
        <v>151.70679999999999</v>
      </c>
      <c r="H90" s="117">
        <f t="shared" si="27"/>
        <v>151.70679999999999</v>
      </c>
      <c r="I90" s="117">
        <f t="shared" si="27"/>
        <v>151.70679999999999</v>
      </c>
      <c r="J90" s="117">
        <f t="shared" si="27"/>
        <v>151.70679999999999</v>
      </c>
      <c r="K90" s="117">
        <f t="shared" si="27"/>
        <v>151.70679999999999</v>
      </c>
      <c r="L90" s="117">
        <f t="shared" si="27"/>
        <v>151.70679999999999</v>
      </c>
      <c r="M90" s="117">
        <f t="shared" si="27"/>
        <v>151.70679999999999</v>
      </c>
      <c r="N90" s="117">
        <f t="shared" si="27"/>
        <v>151.70679999999999</v>
      </c>
      <c r="O90" s="117">
        <f t="shared" si="27"/>
        <v>151.70679999999999</v>
      </c>
      <c r="P90" s="117">
        <f t="shared" si="27"/>
        <v>151.70679999999999</v>
      </c>
      <c r="Q90" s="117">
        <f t="shared" si="27"/>
        <v>151.70679999999999</v>
      </c>
      <c r="R90" s="117">
        <f t="shared" ref="R90:V94" si="28">Q90</f>
        <v>151.70679999999999</v>
      </c>
      <c r="S90" s="117">
        <f t="shared" si="28"/>
        <v>151.70679999999999</v>
      </c>
      <c r="T90" s="117">
        <f t="shared" si="28"/>
        <v>151.70679999999999</v>
      </c>
      <c r="U90" s="117">
        <f t="shared" si="28"/>
        <v>151.70679999999999</v>
      </c>
      <c r="V90" s="117">
        <f t="shared" si="28"/>
        <v>151.70679999999999</v>
      </c>
    </row>
    <row r="91" spans="1:22" x14ac:dyDescent="0.25">
      <c r="A91" s="1">
        <v>270</v>
      </c>
      <c r="B91" s="122">
        <f>'100 mm Argano Zip'!$E$45*2*A91/100+'100 mm Argano Zip'!$E$46*2*A91/100+'100 mm Argano Zip'!$E$47+'100 mm Argano Zip'!$E$48*6+'100 mm Argano Zip'!$E$49*4*A91/100+'100 mm Argano Zip'!$E$50*2*A91/100+'100 mm Argano Zip'!$E$51*2+'100 mm Argano Zip'!$E$52+'100 mm Argano Zip'!$E$53+'100 mm Argano Zip'!$E$54</f>
        <v>157.19059999999999</v>
      </c>
      <c r="C91" s="117">
        <f t="shared" ref="C91:R94" si="29">B91</f>
        <v>157.19059999999999</v>
      </c>
      <c r="D91" s="117">
        <f t="shared" si="29"/>
        <v>157.19059999999999</v>
      </c>
      <c r="E91" s="117">
        <f t="shared" si="29"/>
        <v>157.19059999999999</v>
      </c>
      <c r="F91" s="117">
        <f t="shared" si="29"/>
        <v>157.19059999999999</v>
      </c>
      <c r="G91" s="117">
        <f t="shared" si="29"/>
        <v>157.19059999999999</v>
      </c>
      <c r="H91" s="117">
        <f t="shared" si="29"/>
        <v>157.19059999999999</v>
      </c>
      <c r="I91" s="117">
        <f t="shared" si="29"/>
        <v>157.19059999999999</v>
      </c>
      <c r="J91" s="117">
        <f t="shared" si="29"/>
        <v>157.19059999999999</v>
      </c>
      <c r="K91" s="117">
        <f t="shared" si="29"/>
        <v>157.19059999999999</v>
      </c>
      <c r="L91" s="117">
        <f t="shared" si="29"/>
        <v>157.19059999999999</v>
      </c>
      <c r="M91" s="117">
        <f t="shared" si="29"/>
        <v>157.19059999999999</v>
      </c>
      <c r="N91" s="117">
        <f t="shared" si="29"/>
        <v>157.19059999999999</v>
      </c>
      <c r="O91" s="117">
        <f t="shared" si="29"/>
        <v>157.19059999999999</v>
      </c>
      <c r="P91" s="117">
        <f t="shared" si="29"/>
        <v>157.19059999999999</v>
      </c>
      <c r="Q91" s="117">
        <f t="shared" si="29"/>
        <v>157.19059999999999</v>
      </c>
      <c r="R91" s="117">
        <f t="shared" si="29"/>
        <v>157.19059999999999</v>
      </c>
      <c r="S91" s="117">
        <f t="shared" si="28"/>
        <v>157.19059999999999</v>
      </c>
      <c r="T91" s="117">
        <f t="shared" si="28"/>
        <v>157.19059999999999</v>
      </c>
      <c r="U91" s="117">
        <f t="shared" si="28"/>
        <v>157.19059999999999</v>
      </c>
      <c r="V91" s="117">
        <f t="shared" si="28"/>
        <v>157.19059999999999</v>
      </c>
    </row>
    <row r="92" spans="1:22" x14ac:dyDescent="0.25">
      <c r="A92" s="1">
        <v>280</v>
      </c>
      <c r="B92" s="122">
        <f>'100 mm Argano Zip'!$E$45*2*A92/100+'100 mm Argano Zip'!$E$46*2*A92/100+'100 mm Argano Zip'!$E$47+'100 mm Argano Zip'!$E$48*6+'100 mm Argano Zip'!$E$49*4*A92/100+'100 mm Argano Zip'!$E$50*2*A92/100+'100 mm Argano Zip'!$E$51*2+'100 mm Argano Zip'!$E$52+'100 mm Argano Zip'!$E$53+'100 mm Argano Zip'!$E$54</f>
        <v>162.67439999999999</v>
      </c>
      <c r="C92" s="117">
        <f t="shared" si="29"/>
        <v>162.67439999999999</v>
      </c>
      <c r="D92" s="117">
        <f t="shared" si="29"/>
        <v>162.67439999999999</v>
      </c>
      <c r="E92" s="117">
        <f t="shared" si="29"/>
        <v>162.67439999999999</v>
      </c>
      <c r="F92" s="117">
        <f t="shared" si="29"/>
        <v>162.67439999999999</v>
      </c>
      <c r="G92" s="117">
        <f t="shared" si="29"/>
        <v>162.67439999999999</v>
      </c>
      <c r="H92" s="117">
        <f t="shared" si="29"/>
        <v>162.67439999999999</v>
      </c>
      <c r="I92" s="117">
        <f t="shared" si="29"/>
        <v>162.67439999999999</v>
      </c>
      <c r="J92" s="117">
        <f t="shared" si="29"/>
        <v>162.67439999999999</v>
      </c>
      <c r="K92" s="117">
        <f t="shared" si="29"/>
        <v>162.67439999999999</v>
      </c>
      <c r="L92" s="117">
        <f t="shared" si="29"/>
        <v>162.67439999999999</v>
      </c>
      <c r="M92" s="117">
        <f t="shared" si="29"/>
        <v>162.67439999999999</v>
      </c>
      <c r="N92" s="117">
        <f t="shared" si="29"/>
        <v>162.67439999999999</v>
      </c>
      <c r="O92" s="117">
        <f t="shared" si="29"/>
        <v>162.67439999999999</v>
      </c>
      <c r="P92" s="117">
        <f t="shared" si="29"/>
        <v>162.67439999999999</v>
      </c>
      <c r="Q92" s="117">
        <f t="shared" si="29"/>
        <v>162.67439999999999</v>
      </c>
      <c r="R92" s="117">
        <f t="shared" si="29"/>
        <v>162.67439999999999</v>
      </c>
      <c r="S92" s="117">
        <f t="shared" si="28"/>
        <v>162.67439999999999</v>
      </c>
      <c r="T92" s="117">
        <f t="shared" si="28"/>
        <v>162.67439999999999</v>
      </c>
      <c r="U92" s="117">
        <f t="shared" si="28"/>
        <v>162.67439999999999</v>
      </c>
      <c r="V92" s="117">
        <f t="shared" si="28"/>
        <v>162.67439999999999</v>
      </c>
    </row>
    <row r="93" spans="1:22" x14ac:dyDescent="0.25">
      <c r="A93" s="1">
        <v>290</v>
      </c>
      <c r="B93" s="122">
        <f>'100 mm Argano Zip'!$E$45*2*A93/100+'100 mm Argano Zip'!$E$46*2*A93/100+'100 mm Argano Zip'!$E$47+'100 mm Argano Zip'!$E$48*6+'100 mm Argano Zip'!$E$49*4*A93/100+'100 mm Argano Zip'!$E$50*2*A93/100+'100 mm Argano Zip'!$E$51*2+'100 mm Argano Zip'!$E$52+'100 mm Argano Zip'!$E$53+'100 mm Argano Zip'!$E$54</f>
        <v>168.15819999999997</v>
      </c>
      <c r="C93" s="117">
        <f t="shared" si="29"/>
        <v>168.15819999999997</v>
      </c>
      <c r="D93" s="117">
        <f t="shared" si="29"/>
        <v>168.15819999999997</v>
      </c>
      <c r="E93" s="117">
        <f t="shared" si="29"/>
        <v>168.15819999999997</v>
      </c>
      <c r="F93" s="117">
        <f t="shared" si="29"/>
        <v>168.15819999999997</v>
      </c>
      <c r="G93" s="117">
        <f t="shared" si="29"/>
        <v>168.15819999999997</v>
      </c>
      <c r="H93" s="117">
        <f t="shared" si="29"/>
        <v>168.15819999999997</v>
      </c>
      <c r="I93" s="117">
        <f t="shared" si="29"/>
        <v>168.15819999999997</v>
      </c>
      <c r="J93" s="117">
        <f t="shared" si="29"/>
        <v>168.15819999999997</v>
      </c>
      <c r="K93" s="117">
        <f t="shared" si="29"/>
        <v>168.15819999999997</v>
      </c>
      <c r="L93" s="117">
        <f t="shared" si="29"/>
        <v>168.15819999999997</v>
      </c>
      <c r="M93" s="117">
        <f t="shared" si="29"/>
        <v>168.15819999999997</v>
      </c>
      <c r="N93" s="117">
        <f t="shared" si="29"/>
        <v>168.15819999999997</v>
      </c>
      <c r="O93" s="117">
        <f t="shared" si="29"/>
        <v>168.15819999999997</v>
      </c>
      <c r="P93" s="117">
        <f t="shared" si="29"/>
        <v>168.15819999999997</v>
      </c>
      <c r="Q93" s="117">
        <f t="shared" si="29"/>
        <v>168.15819999999997</v>
      </c>
      <c r="R93" s="117">
        <f t="shared" si="29"/>
        <v>168.15819999999997</v>
      </c>
      <c r="S93" s="117">
        <f t="shared" si="28"/>
        <v>168.15819999999997</v>
      </c>
      <c r="T93" s="117">
        <f t="shared" si="28"/>
        <v>168.15819999999997</v>
      </c>
      <c r="U93" s="117">
        <f t="shared" si="28"/>
        <v>168.15819999999997</v>
      </c>
      <c r="V93" s="117">
        <f t="shared" si="28"/>
        <v>168.15819999999997</v>
      </c>
    </row>
    <row r="94" spans="1:22" x14ac:dyDescent="0.25">
      <c r="A94" s="1">
        <v>300</v>
      </c>
      <c r="B94" s="122">
        <f>'100 mm Argano Zip'!$E$45*2*A94/100+'100 mm Argano Zip'!$E$46*2*A94/100+'100 mm Argano Zip'!$E$47+'100 mm Argano Zip'!$E$48*6+'100 mm Argano Zip'!$E$49*4*A94/100+'100 mm Argano Zip'!$E$50*2*A94/100+'100 mm Argano Zip'!$E$51*2+'100 mm Argano Zip'!$E$52+'100 mm Argano Zip'!$E$53+'100 mm Argano Zip'!$E$54</f>
        <v>173.64199999999994</v>
      </c>
      <c r="C94" s="117">
        <f t="shared" si="29"/>
        <v>173.64199999999994</v>
      </c>
      <c r="D94" s="117">
        <f t="shared" si="29"/>
        <v>173.64199999999994</v>
      </c>
      <c r="E94" s="117">
        <f t="shared" si="29"/>
        <v>173.64199999999994</v>
      </c>
      <c r="F94" s="117">
        <f t="shared" si="29"/>
        <v>173.64199999999994</v>
      </c>
      <c r="G94" s="117">
        <f t="shared" si="29"/>
        <v>173.64199999999994</v>
      </c>
      <c r="H94" s="117">
        <f t="shared" si="29"/>
        <v>173.64199999999994</v>
      </c>
      <c r="I94" s="117">
        <f t="shared" si="29"/>
        <v>173.64199999999994</v>
      </c>
      <c r="J94" s="117">
        <f t="shared" si="29"/>
        <v>173.64199999999994</v>
      </c>
      <c r="K94" s="117">
        <f t="shared" si="29"/>
        <v>173.64199999999994</v>
      </c>
      <c r="L94" s="117">
        <f t="shared" si="29"/>
        <v>173.64199999999994</v>
      </c>
      <c r="M94" s="117">
        <f t="shared" si="29"/>
        <v>173.64199999999994</v>
      </c>
      <c r="N94" s="117">
        <f t="shared" si="29"/>
        <v>173.64199999999994</v>
      </c>
      <c r="O94" s="117">
        <f t="shared" si="29"/>
        <v>173.64199999999994</v>
      </c>
      <c r="P94" s="117">
        <f t="shared" si="29"/>
        <v>173.64199999999994</v>
      </c>
      <c r="Q94" s="117">
        <f t="shared" si="29"/>
        <v>173.64199999999994</v>
      </c>
      <c r="R94" s="117">
        <f t="shared" si="29"/>
        <v>173.64199999999994</v>
      </c>
      <c r="S94" s="117">
        <f t="shared" si="28"/>
        <v>173.64199999999994</v>
      </c>
      <c r="T94" s="117">
        <f t="shared" si="28"/>
        <v>173.64199999999994</v>
      </c>
      <c r="U94" s="117">
        <f t="shared" si="28"/>
        <v>173.64199999999994</v>
      </c>
      <c r="V94" s="117">
        <f t="shared" si="28"/>
        <v>173.64199999999994</v>
      </c>
    </row>
  </sheetData>
  <pageMargins left="0.11811023622047245" right="0.11811023622047245" top="0.55118110236220474" bottom="0.74803149606299213" header="0.31496062992125984" footer="0.31496062992125984"/>
  <pageSetup paperSize="9" scale="77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K68"/>
  <sheetViews>
    <sheetView topLeftCell="A12" workbookViewId="0">
      <selection activeCell="K21" sqref="K21"/>
    </sheetView>
  </sheetViews>
  <sheetFormatPr defaultColWidth="8.85546875" defaultRowHeight="15" x14ac:dyDescent="0.25"/>
  <cols>
    <col min="1" max="1" width="1" customWidth="1"/>
    <col min="2" max="2" width="12" customWidth="1"/>
    <col min="3" max="3" width="38.7109375" customWidth="1"/>
    <col min="4" max="4" width="8.28515625" customWidth="1"/>
    <col min="5" max="5" width="13.5703125" customWidth="1"/>
    <col min="6" max="6" width="9.7109375" customWidth="1"/>
    <col min="7" max="7" width="9.5703125" customWidth="1"/>
    <col min="8" max="8" width="14" customWidth="1"/>
    <col min="9" max="9" width="2" customWidth="1"/>
  </cols>
  <sheetData>
    <row r="1" spans="1:9" x14ac:dyDescent="0.25">
      <c r="A1" s="28"/>
      <c r="B1" s="28"/>
      <c r="C1" s="28"/>
      <c r="D1" s="28"/>
      <c r="E1" s="28"/>
      <c r="F1" s="28"/>
      <c r="G1" s="28"/>
      <c r="H1" s="28"/>
      <c r="I1" s="28"/>
    </row>
    <row r="2" spans="1:9" x14ac:dyDescent="0.25">
      <c r="A2" s="28"/>
      <c r="B2" s="28"/>
      <c r="C2" s="28"/>
      <c r="D2" s="28"/>
      <c r="E2" s="28"/>
      <c r="F2" s="28"/>
      <c r="G2" s="28"/>
      <c r="H2" s="28"/>
      <c r="I2" s="28"/>
    </row>
    <row r="3" spans="1:9" x14ac:dyDescent="0.25">
      <c r="A3" s="28"/>
      <c r="B3" s="28"/>
      <c r="C3" s="28"/>
      <c r="D3" s="28"/>
      <c r="E3" s="28"/>
      <c r="F3" s="28"/>
      <c r="G3" s="28"/>
      <c r="H3" s="28"/>
      <c r="I3" s="28"/>
    </row>
    <row r="4" spans="1:9" x14ac:dyDescent="0.25">
      <c r="A4" s="28"/>
      <c r="B4" s="28"/>
      <c r="C4" s="28"/>
      <c r="D4" s="28"/>
      <c r="E4" s="28"/>
      <c r="F4" s="28"/>
      <c r="G4" s="28"/>
      <c r="H4" s="28"/>
      <c r="I4" s="28"/>
    </row>
    <row r="5" spans="1:9" x14ac:dyDescent="0.25">
      <c r="A5" s="28"/>
      <c r="B5" s="28"/>
      <c r="C5" s="28"/>
      <c r="D5" s="28"/>
      <c r="E5" s="28"/>
      <c r="F5" s="28"/>
      <c r="G5" s="28"/>
      <c r="H5" s="28"/>
      <c r="I5" s="28"/>
    </row>
    <row r="6" spans="1:9" x14ac:dyDescent="0.25">
      <c r="A6" s="28"/>
      <c r="B6" s="28"/>
      <c r="C6" s="28"/>
      <c r="D6" s="28"/>
      <c r="E6" s="28"/>
      <c r="F6" s="28"/>
      <c r="G6" s="28"/>
      <c r="H6" s="28"/>
      <c r="I6" s="28"/>
    </row>
    <row r="7" spans="1:9" x14ac:dyDescent="0.25">
      <c r="A7" s="28"/>
      <c r="B7" s="28"/>
      <c r="C7" s="28"/>
      <c r="D7" s="28"/>
      <c r="E7" s="28"/>
      <c r="F7" s="28"/>
      <c r="G7" s="28"/>
      <c r="H7" s="28"/>
      <c r="I7" s="28"/>
    </row>
    <row r="8" spans="1:9" ht="15" customHeight="1" x14ac:dyDescent="0.35">
      <c r="A8" s="28"/>
      <c r="B8" s="148" t="s">
        <v>275</v>
      </c>
      <c r="C8" s="148"/>
      <c r="D8" s="148"/>
      <c r="E8" s="148"/>
      <c r="F8" s="148"/>
      <c r="G8" s="148"/>
      <c r="H8" s="148"/>
      <c r="I8" s="141"/>
    </row>
    <row r="9" spans="1:9" ht="15.75" customHeight="1" thickBot="1" x14ac:dyDescent="0.4">
      <c r="A9" s="28"/>
      <c r="B9" s="149"/>
      <c r="C9" s="149"/>
      <c r="D9" s="149"/>
      <c r="E9" s="149"/>
      <c r="F9" s="149"/>
      <c r="G9" s="149"/>
      <c r="H9" s="149"/>
      <c r="I9" s="141"/>
    </row>
    <row r="10" spans="1:9" ht="15.75" customHeight="1" thickTop="1" x14ac:dyDescent="0.5">
      <c r="A10" s="28"/>
      <c r="B10" s="29"/>
      <c r="C10" s="29"/>
      <c r="D10" s="29"/>
      <c r="E10" s="29"/>
      <c r="F10" s="29"/>
      <c r="G10" s="29"/>
      <c r="H10" s="29"/>
      <c r="I10" s="141"/>
    </row>
    <row r="11" spans="1:9" x14ac:dyDescent="0.25">
      <c r="A11" s="28"/>
      <c r="B11" s="7"/>
      <c r="C11" s="30" t="s">
        <v>22</v>
      </c>
      <c r="D11" s="28"/>
      <c r="E11" s="28"/>
      <c r="F11" s="28"/>
      <c r="G11" s="28"/>
      <c r="H11" s="28"/>
      <c r="I11" s="28"/>
    </row>
    <row r="12" spans="1:9" x14ac:dyDescent="0.25">
      <c r="A12" s="28"/>
      <c r="B12" s="13"/>
      <c r="C12" s="30" t="s">
        <v>23</v>
      </c>
      <c r="D12" s="28"/>
      <c r="E12" s="28"/>
      <c r="F12" s="28"/>
      <c r="G12" s="28"/>
      <c r="H12" s="28"/>
      <c r="I12" s="28"/>
    </row>
    <row r="13" spans="1:9" ht="15" customHeight="1" x14ac:dyDescent="0.25">
      <c r="A13" s="28"/>
      <c r="B13" s="14"/>
      <c r="C13" s="30" t="s">
        <v>14</v>
      </c>
      <c r="D13" s="28"/>
      <c r="E13" s="28"/>
      <c r="F13" s="28"/>
      <c r="G13" s="28"/>
      <c r="H13" s="28"/>
      <c r="I13" s="28"/>
    </row>
    <row r="14" spans="1:9" ht="15" customHeight="1" x14ac:dyDescent="0.25">
      <c r="A14" s="28"/>
      <c r="B14" s="12"/>
      <c r="C14" s="30" t="s">
        <v>13</v>
      </c>
      <c r="D14" s="28"/>
      <c r="E14" s="28"/>
      <c r="F14" s="28"/>
      <c r="G14" s="28"/>
      <c r="H14" s="28"/>
      <c r="I14" s="28"/>
    </row>
    <row r="15" spans="1:9" ht="15" customHeight="1" x14ac:dyDescent="0.25">
      <c r="A15" s="28"/>
      <c r="B15" s="20"/>
      <c r="C15" s="30" t="s">
        <v>21</v>
      </c>
      <c r="D15" s="28"/>
      <c r="E15" s="28"/>
      <c r="F15" s="28"/>
      <c r="G15" s="28"/>
      <c r="H15" s="28"/>
      <c r="I15" s="28"/>
    </row>
    <row r="16" spans="1:9" ht="15" customHeight="1" x14ac:dyDescent="0.25">
      <c r="A16" s="28"/>
      <c r="B16" s="28"/>
      <c r="C16" s="30"/>
      <c r="D16" s="28"/>
      <c r="E16" s="28"/>
      <c r="F16" s="28"/>
      <c r="G16" s="28"/>
      <c r="H16" s="28"/>
      <c r="I16" s="28"/>
    </row>
    <row r="17" spans="1:11" ht="16.5" customHeight="1" x14ac:dyDescent="0.25">
      <c r="A17" s="28"/>
      <c r="B17" s="1"/>
      <c r="C17" s="27" t="s">
        <v>179</v>
      </c>
      <c r="D17" s="17" t="s">
        <v>20</v>
      </c>
      <c r="E17" s="17" t="s">
        <v>6</v>
      </c>
      <c r="F17" s="17" t="s">
        <v>2</v>
      </c>
      <c r="G17" s="17" t="s">
        <v>3</v>
      </c>
      <c r="H17" s="21" t="s">
        <v>24</v>
      </c>
      <c r="I17" s="28"/>
    </row>
    <row r="18" spans="1:11" x14ac:dyDescent="0.25">
      <c r="A18" s="28"/>
      <c r="B18" s="1"/>
      <c r="C18" s="1"/>
      <c r="D18" s="24">
        <v>4</v>
      </c>
      <c r="E18" s="25">
        <v>0</v>
      </c>
      <c r="F18" s="25">
        <v>3</v>
      </c>
      <c r="G18" s="25">
        <v>3</v>
      </c>
      <c r="H18" s="18">
        <f>G18*F18</f>
        <v>9</v>
      </c>
      <c r="I18" s="28"/>
    </row>
    <row r="19" spans="1:11" ht="15.75" thickBot="1" x14ac:dyDescent="0.3">
      <c r="A19" s="28"/>
      <c r="B19" s="9" t="s">
        <v>5</v>
      </c>
      <c r="C19" s="9" t="s">
        <v>7</v>
      </c>
      <c r="D19" s="10" t="s">
        <v>8</v>
      </c>
      <c r="E19" s="10" t="s">
        <v>11</v>
      </c>
      <c r="F19" s="10" t="s">
        <v>9</v>
      </c>
      <c r="G19" s="10" t="s">
        <v>12</v>
      </c>
      <c r="H19" s="10" t="s">
        <v>10</v>
      </c>
      <c r="I19" s="28"/>
    </row>
    <row r="20" spans="1:11" ht="15.75" thickTop="1" x14ac:dyDescent="0.25">
      <c r="A20" s="28"/>
      <c r="B20" s="38" t="s">
        <v>28</v>
      </c>
      <c r="C20" s="11"/>
      <c r="D20" s="11"/>
      <c r="E20" s="3"/>
      <c r="F20" s="23"/>
      <c r="G20" s="11"/>
      <c r="H20" s="3"/>
      <c r="I20" s="28"/>
    </row>
    <row r="21" spans="1:11" x14ac:dyDescent="0.25">
      <c r="A21" s="28"/>
      <c r="B21" s="2" t="str">
        <f>IF($C$17="Bianco","RE1001-W",IF($C$17="Avorio","RE1001-LB",IF($C$17="Marrone","RE1001-BR",IF($C$17="Nero","RE1001-BK",IF($C$17="Argento","RE1001-S",IF($C$17="Ral a scelta","RE1001-MF"))))))</f>
        <v>RE1001-W</v>
      </c>
      <c r="C21" s="16" t="str">
        <f>IFERROR(VLOOKUP(B21,Dati!$B$1:$I$308,2,FALSE),"")</f>
        <v>P100 Cassonetto Bianco 9016</v>
      </c>
      <c r="D21" s="106">
        <f>IFERROR(VLOOKUP(B21,Dati!$B$2:$I$308,8,FALSE),"")</f>
        <v>27.85</v>
      </c>
      <c r="E21" s="3">
        <f>D21*(1-$E$18/100)</f>
        <v>27.85</v>
      </c>
      <c r="F21" s="3" t="s">
        <v>0</v>
      </c>
      <c r="G21" s="3">
        <f>F18</f>
        <v>3</v>
      </c>
      <c r="H21" s="3">
        <f t="shared" ref="H21:H28" si="0">E21*G21</f>
        <v>83.550000000000011</v>
      </c>
      <c r="I21" s="28"/>
    </row>
    <row r="22" spans="1:11" x14ac:dyDescent="0.25">
      <c r="A22" s="28"/>
      <c r="B22" s="2" t="str">
        <f>IF($C$17="Bianco","RE1002-W",IF($C$17="Avorio","RE1002-LB",IF($C$17="Marrone","RE1002-BR",IF($C$17="Nero","RE1002-BK",IF($C$17="Argento","RE1002-S",IF($C$17="Ral a scelta","RE1002-MF"))))))</f>
        <v>RE1002-W</v>
      </c>
      <c r="C22" s="16" t="str">
        <f>IFERROR(VLOOKUP(B22,Dati!$B$1:$I$308,2,FALSE),"")</f>
        <v>P100 Cover Bianca 9016</v>
      </c>
      <c r="D22" s="106">
        <f>IFERROR(VLOOKUP(B22,Dati!$B$2:$I$308,8,FALSE),"")</f>
        <v>13.63</v>
      </c>
      <c r="E22" s="3">
        <f t="shared" ref="E22:E27" si="1">D22*(1-$E$18/100)</f>
        <v>13.63</v>
      </c>
      <c r="F22" s="3" t="s">
        <v>0</v>
      </c>
      <c r="G22" s="3">
        <f>F18</f>
        <v>3</v>
      </c>
      <c r="H22" s="3">
        <f t="shared" si="0"/>
        <v>40.89</v>
      </c>
      <c r="I22" s="28"/>
    </row>
    <row r="23" spans="1:11" x14ac:dyDescent="0.25">
      <c r="A23" s="28"/>
      <c r="B23" s="2" t="str">
        <f>IF($C$17="Bianco","RE1003-W",IF($C$17="Avorio","RE1003-LB",IF($C$17="Marrone","RE1003-BR",IF($C$17="Nero","RE1003-BK",IF($C$17="Argento","RE1003-S",IF($C$17="Ral a scelta","RE1003-MF"))))))</f>
        <v>RE1003-W</v>
      </c>
      <c r="C23" s="16" t="str">
        <f>IFERROR(VLOOKUP(B23,Dati!$B$1:$I$308,2,FALSE),"")</f>
        <v>P100 Cover Inferiore Bianca 9016</v>
      </c>
      <c r="D23" s="106">
        <f>IFERROR(VLOOKUP(B23,Dati!$B$2:$I$308,8,FALSE),"")</f>
        <v>8.0500000000000007</v>
      </c>
      <c r="E23" s="3">
        <f t="shared" si="1"/>
        <v>8.0500000000000007</v>
      </c>
      <c r="F23" s="3" t="s">
        <v>0</v>
      </c>
      <c r="G23" s="3">
        <f>F18</f>
        <v>3</v>
      </c>
      <c r="H23" s="3">
        <f t="shared" si="0"/>
        <v>24.150000000000002</v>
      </c>
      <c r="I23" s="28"/>
    </row>
    <row r="24" spans="1:11" x14ac:dyDescent="0.25">
      <c r="A24" s="28"/>
      <c r="B24" s="2" t="str">
        <f>IF($C$17="Bianco","RE1005-W",IF($C$17="Avorio","RE1005-LB",IF($C$17="Marrone","RE1005-BR",IF($C$17="Nero","RE1005-BK",IF($C$17="Argento","RE1005-S",IF($C$17="Ral a scelta","RE1005-MF"))))))</f>
        <v>RE1005-W</v>
      </c>
      <c r="C24" s="16" t="str">
        <f>IFERROR(VLOOKUP(B24,Dati!$B$1:$I$308,2,FALSE),"")</f>
        <v>P100 Testate Bianche 9016</v>
      </c>
      <c r="D24" s="106">
        <f>IFERROR(VLOOKUP(B24,Dati!$B$2:$I$308,8,FALSE),"")</f>
        <v>54.5</v>
      </c>
      <c r="E24" s="3">
        <f t="shared" si="1"/>
        <v>54.5</v>
      </c>
      <c r="F24" s="3" t="s">
        <v>26</v>
      </c>
      <c r="G24" s="142">
        <v>1</v>
      </c>
      <c r="H24" s="3">
        <f t="shared" si="0"/>
        <v>54.5</v>
      </c>
      <c r="I24" s="28"/>
    </row>
    <row r="25" spans="1:11" x14ac:dyDescent="0.25">
      <c r="A25" s="28"/>
      <c r="B25" s="2" t="str">
        <f>IF($C$17="Bianco","RE1011-W",IF($C$17="Avorio","RE1011-LB",IF($C$17="Marrone","RE1011-BR",IF($C$17="Nero","RE1011-BK",IF($C$17="Argento","RE1011-S",IF($C$17="Ral a scelta","RE1011-MF"))))))</f>
        <v>RE1011-W</v>
      </c>
      <c r="C25" s="16" t="str">
        <f>IFERROR(VLOOKUP(B25,Dati!$B$1:$I$308,2,FALSE),"")</f>
        <v>P100 Supporto Base a Soffitto Bianco 9016</v>
      </c>
      <c r="D25" s="106">
        <f>IFERROR(VLOOKUP(B25,Dati!$B$2:$I$308,8,FALSE),"")</f>
        <v>2.1800000000000002</v>
      </c>
      <c r="E25" s="3">
        <f t="shared" si="1"/>
        <v>2.1800000000000002</v>
      </c>
      <c r="F25" s="3" t="s">
        <v>1</v>
      </c>
      <c r="G25" s="142">
        <f>IF(F18&lt;1.4,2,IF(F18&lt;1.8,3,IF(F18&lt;2.5,4,IF(F18&lt;3.5,5))))</f>
        <v>5</v>
      </c>
      <c r="H25" s="3">
        <f t="shared" si="0"/>
        <v>10.9</v>
      </c>
      <c r="I25" s="28"/>
      <c r="K25" s="32"/>
    </row>
    <row r="26" spans="1:11" x14ac:dyDescent="0.25">
      <c r="A26" s="28"/>
      <c r="B26" s="2" t="str">
        <f>Dati!B38</f>
        <v>RESP5-7</v>
      </c>
      <c r="C26" s="16" t="str">
        <f>IFERROR(VLOOKUP(B26,Dati!$B$1:$I$308,2,FALSE),"")</f>
        <v>Spazzolino 5 x 7 mm</v>
      </c>
      <c r="D26" s="106">
        <f>IFERROR(VLOOKUP(B26,Dati!$B$2:$I$308,8,FALSE),"")</f>
        <v>0.93</v>
      </c>
      <c r="E26" s="3">
        <f t="shared" si="1"/>
        <v>0.93</v>
      </c>
      <c r="F26" s="3" t="s">
        <v>0</v>
      </c>
      <c r="G26" s="3">
        <f>F18</f>
        <v>3</v>
      </c>
      <c r="H26" s="3">
        <f t="shared" si="0"/>
        <v>2.79</v>
      </c>
      <c r="I26" s="28"/>
    </row>
    <row r="27" spans="1:11" x14ac:dyDescent="0.25">
      <c r="A27" s="28"/>
      <c r="B27" s="134" t="str">
        <f>Dati!B36</f>
        <v>VV10</v>
      </c>
      <c r="C27" s="137" t="str">
        <f>IFERROR(VLOOKUP(B27,Dati!$B$1:$I$308,2,FALSE),"")</f>
        <v>Set 6 viti allum 3,5*16 testata/cassonetto</v>
      </c>
      <c r="D27" s="128">
        <f>IFERROR(VLOOKUP(B27,Dati!$B$2:$I$308,8,FALSE),"")</f>
        <v>0.48</v>
      </c>
      <c r="E27" s="128">
        <f t="shared" si="1"/>
        <v>0.48</v>
      </c>
      <c r="F27" s="128" t="s">
        <v>304</v>
      </c>
      <c r="G27" s="143">
        <v>1</v>
      </c>
      <c r="H27" s="128">
        <f t="shared" si="0"/>
        <v>0.48</v>
      </c>
      <c r="I27" s="28"/>
    </row>
    <row r="28" spans="1:11" x14ac:dyDescent="0.25">
      <c r="A28" s="28"/>
      <c r="B28" s="134" t="str">
        <f>Dati!B37</f>
        <v>VV11</v>
      </c>
      <c r="C28" s="137" t="str">
        <f>IFERROR(VLOOKUP(B28,Dati!$B$1:$I$308,2,FALSE),"")</f>
        <v>Set 2 viti 4*8 cover inf/testata</v>
      </c>
      <c r="D28" s="128">
        <f>IFERROR(VLOOKUP(B28,Dati!$B$2:$I$308,8,FALSE),"")</f>
        <v>0.2</v>
      </c>
      <c r="E28" s="128">
        <f t="shared" ref="E28" si="2">D28*(1-$E$18/100)</f>
        <v>0.2</v>
      </c>
      <c r="F28" s="128" t="s">
        <v>304</v>
      </c>
      <c r="G28" s="143">
        <v>1</v>
      </c>
      <c r="H28" s="128">
        <f t="shared" si="0"/>
        <v>0.2</v>
      </c>
      <c r="I28" s="28"/>
    </row>
    <row r="29" spans="1:11" x14ac:dyDescent="0.25">
      <c r="A29" s="28"/>
      <c r="B29" s="37" t="s">
        <v>29</v>
      </c>
      <c r="C29" s="16" t="str">
        <f>IFERROR(VLOOKUP(B29,Dati!$A$2:$H$106,2,FALSE),"")</f>
        <v/>
      </c>
      <c r="D29" s="106" t="str">
        <f>IFERROR(VLOOKUP(B29,Dati!$B$2:$I$308,8,FALSE),"")</f>
        <v/>
      </c>
      <c r="E29" s="3"/>
      <c r="F29" s="3"/>
      <c r="G29" s="3"/>
      <c r="H29" s="3"/>
      <c r="I29" s="28"/>
    </row>
    <row r="30" spans="1:11" x14ac:dyDescent="0.25">
      <c r="A30" s="28"/>
      <c r="B30" s="103" t="str">
        <f>Dati!B40</f>
        <v>RTU55</v>
      </c>
      <c r="C30" s="16" t="str">
        <f>IFERROR(VLOOKUP(B30,Dati!$B$1:$I$308,2,FALSE),"")</f>
        <v>Tubo da 55 mm</v>
      </c>
      <c r="D30" s="106">
        <f>IFERROR(VLOOKUP(B30,Dati!$B$2:$I$308,8,FALSE),"")</f>
        <v>32.5</v>
      </c>
      <c r="E30" s="3">
        <f t="shared" ref="E30:E46" si="3">D30*(1-$E$18/100)</f>
        <v>32.5</v>
      </c>
      <c r="F30" s="3" t="s">
        <v>0</v>
      </c>
      <c r="G30" s="3">
        <f>F18</f>
        <v>3</v>
      </c>
      <c r="H30" s="3">
        <f>E30*G30</f>
        <v>97.5</v>
      </c>
      <c r="I30" s="28"/>
    </row>
    <row r="31" spans="1:11" x14ac:dyDescent="0.25">
      <c r="A31" s="28"/>
      <c r="B31" s="2" t="str">
        <f>IFERROR(VLOOKUP(C31,Dati!$B$151:$D$158,2,FALSE),"")</f>
        <v>M3510M</v>
      </c>
      <c r="C31" s="105" t="s">
        <v>308</v>
      </c>
      <c r="D31" s="128">
        <f>IFERROR(VLOOKUP(C31,Dati!$B$151:$D$158,3,FALSE),"")</f>
        <v>63.55</v>
      </c>
      <c r="E31" s="3">
        <f t="shared" si="3"/>
        <v>63.55</v>
      </c>
      <c r="F31" s="11" t="s">
        <v>1</v>
      </c>
      <c r="G31" s="144">
        <v>1</v>
      </c>
      <c r="H31" s="3">
        <f t="shared" ref="H31:H58" si="4">E31*G31</f>
        <v>63.55</v>
      </c>
      <c r="I31" s="28"/>
    </row>
    <row r="32" spans="1:11" x14ac:dyDescent="0.25">
      <c r="A32" s="28"/>
      <c r="B32" s="2">
        <f>IFERROR(VLOOKUP(C32,Dati!$B$151:$D$168,2,FALSE),"")</f>
        <v>0</v>
      </c>
      <c r="C32" s="105" t="s">
        <v>252</v>
      </c>
      <c r="D32" s="106">
        <f>IFERROR(VLOOKUP(C32,Dati!$B$151:$D$168,3,FALSE),"")</f>
        <v>0</v>
      </c>
      <c r="E32" s="3">
        <f t="shared" si="3"/>
        <v>0</v>
      </c>
      <c r="F32" s="11" t="s">
        <v>1</v>
      </c>
      <c r="G32" s="144">
        <v>1</v>
      </c>
      <c r="H32" s="3">
        <f t="shared" si="4"/>
        <v>0</v>
      </c>
      <c r="I32" s="28"/>
    </row>
    <row r="33" spans="1:10" x14ac:dyDescent="0.25">
      <c r="A33" s="28"/>
      <c r="B33" s="103" t="str">
        <f>Dati!B45</f>
        <v>RE1054</v>
      </c>
      <c r="C33" s="16" t="str">
        <f>IFERROR(VLOOKUP(B33,Dati!$B$1:$I$308,2,FALSE),"")</f>
        <v>Supporto Motore</v>
      </c>
      <c r="D33" s="106">
        <f>IFERROR(VLOOKUP(B33,Dati!$B$2:$I$308,8,FALSE),"")</f>
        <v>5.26</v>
      </c>
      <c r="E33" s="3">
        <f t="shared" si="3"/>
        <v>5.26</v>
      </c>
      <c r="F33" s="11" t="s">
        <v>1</v>
      </c>
      <c r="G33" s="144">
        <v>1</v>
      </c>
      <c r="H33" s="3">
        <f t="shared" si="4"/>
        <v>5.26</v>
      </c>
      <c r="I33" s="28"/>
      <c r="J33" s="32"/>
    </row>
    <row r="34" spans="1:10" x14ac:dyDescent="0.25">
      <c r="A34" s="28"/>
      <c r="B34" s="103" t="str">
        <f>Dati!B46</f>
        <v>VV50</v>
      </c>
      <c r="C34" s="16" t="str">
        <f>IFERROR(VLOOKUP(B34,Dati!$B$1:$I$308,2,FALSE),"")</f>
        <v>Set 2 viti 3,9*15 motore/supporto</v>
      </c>
      <c r="D34" s="106">
        <f>IFERROR(VLOOKUP(B34,Dati!$B$2:$I$308,8,FALSE),"")</f>
        <v>0.2</v>
      </c>
      <c r="E34" s="3">
        <f t="shared" ref="E34" si="5">D34*(1-$E$18/100)</f>
        <v>0.2</v>
      </c>
      <c r="F34" s="11" t="s">
        <v>304</v>
      </c>
      <c r="G34" s="144">
        <v>1</v>
      </c>
      <c r="H34" s="3">
        <f t="shared" ref="H34" si="6">E34*G34</f>
        <v>0.2</v>
      </c>
      <c r="I34" s="28"/>
    </row>
    <row r="35" spans="1:10" x14ac:dyDescent="0.25">
      <c r="A35" s="28"/>
      <c r="B35" s="129" t="str">
        <f>Dati!B44</f>
        <v>RE1053</v>
      </c>
      <c r="C35" s="16" t="str">
        <f>IFERROR(VLOOKUP(B35,Dati!$B$1:$I$308,2,FALSE),"")</f>
        <v>Corona motore 35 mm</v>
      </c>
      <c r="D35" s="106">
        <f>IFERROR(VLOOKUP(B35,Dati!$B$2:$I$308,8,FALSE),"")</f>
        <v>3.68</v>
      </c>
      <c r="E35" s="3">
        <f t="shared" si="3"/>
        <v>3.68</v>
      </c>
      <c r="F35" s="11" t="s">
        <v>1</v>
      </c>
      <c r="G35" s="144">
        <v>1</v>
      </c>
      <c r="H35" s="3">
        <f t="shared" si="4"/>
        <v>3.68</v>
      </c>
      <c r="I35" s="28"/>
    </row>
    <row r="36" spans="1:10" x14ac:dyDescent="0.25">
      <c r="A36" s="28"/>
      <c r="B36" s="129" t="str">
        <f>Dati!B43</f>
        <v>RE1052</v>
      </c>
      <c r="C36" s="16" t="str">
        <f>IFERROR(VLOOKUP(B36,Dati!$B$1:$I$308,2,FALSE),"")</f>
        <v>Adattatore motore 35 mm</v>
      </c>
      <c r="D36" s="106">
        <f>IFERROR(VLOOKUP(B36,Dati!$B$2:$I$308,8,FALSE),"")</f>
        <v>3.16</v>
      </c>
      <c r="E36" s="3">
        <f t="shared" si="3"/>
        <v>3.16</v>
      </c>
      <c r="F36" s="11" t="s">
        <v>1</v>
      </c>
      <c r="G36" s="144">
        <v>1</v>
      </c>
      <c r="H36" s="3">
        <f t="shared" si="4"/>
        <v>3.16</v>
      </c>
      <c r="I36" s="28"/>
    </row>
    <row r="37" spans="1:10" x14ac:dyDescent="0.25">
      <c r="A37" s="28"/>
      <c r="B37" s="129" t="str">
        <f>Dati!B41</f>
        <v>RE1051</v>
      </c>
      <c r="C37" s="16" t="str">
        <f>IFERROR(VLOOKUP(B37,Dati!$B$1:$I$308,2,FALSE),"")</f>
        <v>Calotta con perno</v>
      </c>
      <c r="D37" s="106">
        <f>IFERROR(VLOOKUP(B37,Dati!$B$2:$I$308,8,FALSE),"")</f>
        <v>4</v>
      </c>
      <c r="E37" s="3">
        <f t="shared" si="3"/>
        <v>4</v>
      </c>
      <c r="F37" s="11" t="s">
        <v>1</v>
      </c>
      <c r="G37" s="144">
        <v>1</v>
      </c>
      <c r="H37" s="3">
        <f t="shared" si="4"/>
        <v>4</v>
      </c>
      <c r="I37" s="28"/>
    </row>
    <row r="38" spans="1:10" x14ac:dyDescent="0.25">
      <c r="A38" s="28"/>
      <c r="B38" s="129" t="str">
        <f>Dati!B42</f>
        <v>RE1050</v>
      </c>
      <c r="C38" s="16" t="str">
        <f>IFERROR(VLOOKUP(B38,Dati!$B$1:$I$308,2,FALSE),"")</f>
        <v>Staffa per calotta</v>
      </c>
      <c r="D38" s="106">
        <f>IFERROR(VLOOKUP(B38,Dati!$B$2:$I$308,8,FALSE),"")</f>
        <v>7.87</v>
      </c>
      <c r="E38" s="3">
        <f t="shared" si="3"/>
        <v>7.87</v>
      </c>
      <c r="F38" s="11" t="s">
        <v>1</v>
      </c>
      <c r="G38" s="144">
        <v>1</v>
      </c>
      <c r="H38" s="3">
        <f t="shared" si="4"/>
        <v>7.87</v>
      </c>
      <c r="I38" s="28"/>
    </row>
    <row r="39" spans="1:10" x14ac:dyDescent="0.25">
      <c r="A39" s="28"/>
      <c r="B39" s="37" t="s">
        <v>30</v>
      </c>
      <c r="C39" s="16" t="str">
        <f>IFERROR(VLOOKUP(B39,Dati!$B$1:$I$308,2,FALSE),"")</f>
        <v/>
      </c>
      <c r="D39" s="106" t="str">
        <f>IFERROR(VLOOKUP(B39,Dati!$B$2:$I$308,8,FALSE),"")</f>
        <v/>
      </c>
      <c r="E39" s="3"/>
      <c r="F39" s="11"/>
      <c r="G39" s="11"/>
      <c r="H39" s="3"/>
      <c r="I39" s="28"/>
    </row>
    <row r="40" spans="1:10" x14ac:dyDescent="0.25">
      <c r="A40" s="28"/>
      <c r="B40" s="6" t="str">
        <f>IF($C$17="Bianco","RE1030-W",IF($C$17="Avorio","RE1030-LB",IF($C$17="Marrone","RE1030-BR",IF($C$17="Nero","RE1030-BK",IF($C$17="Argento","RE1030-S",IF($C$17="Ral a scelta","RE1030-MF"))))))</f>
        <v>RE1030-W</v>
      </c>
      <c r="C40" s="16" t="str">
        <f>IFERROR(VLOOKUP(B40,Dati!$B$1:$I$308,2,FALSE),"")</f>
        <v>P100 Terminale Bianco 9016</v>
      </c>
      <c r="D40" s="106">
        <f>IFERROR(VLOOKUP(B40,Dati!$B$2:$I$308,8,FALSE),"")</f>
        <v>12.64</v>
      </c>
      <c r="E40" s="3">
        <f t="shared" si="3"/>
        <v>12.64</v>
      </c>
      <c r="F40" s="11" t="s">
        <v>0</v>
      </c>
      <c r="G40" s="11">
        <f>F18</f>
        <v>3</v>
      </c>
      <c r="H40" s="3">
        <f>E40*G40</f>
        <v>37.92</v>
      </c>
      <c r="I40" s="28"/>
    </row>
    <row r="41" spans="1:10" x14ac:dyDescent="0.25">
      <c r="A41" s="28"/>
      <c r="B41" s="6" t="str">
        <f>IF($C$17="Bianco","RE1036-W",IF($C$17="Avorio","RE1036-LB",IF($C$17="Marrone","RE1036-BR",IF($C$17="Nero","RE1036-BK",IF($C$17="Argento","RE1036-G",IF($C$17="Ral a scelta","RE1036-BK"))))))</f>
        <v>RE1036-W</v>
      </c>
      <c r="C41" s="16" t="str">
        <f>IFERROR(VLOOKUP(B41,Dati!$B$1:$I$308,2,FALSE),"")</f>
        <v>P100 Scivoli Zip Bianchi 9016</v>
      </c>
      <c r="D41" s="106">
        <f>IFERROR(VLOOKUP(B41,Dati!$B$2:$I$308,8,FALSE),"")</f>
        <v>3.7</v>
      </c>
      <c r="E41" s="3">
        <f t="shared" si="3"/>
        <v>3.7</v>
      </c>
      <c r="F41" s="11" t="s">
        <v>26</v>
      </c>
      <c r="G41" s="144">
        <v>1</v>
      </c>
      <c r="H41" s="3">
        <f t="shared" si="4"/>
        <v>3.7</v>
      </c>
      <c r="I41" s="28"/>
    </row>
    <row r="42" spans="1:10" x14ac:dyDescent="0.25">
      <c r="A42" s="28"/>
      <c r="B42" s="2" t="str">
        <f>Dati!B132</f>
        <v>VV30</v>
      </c>
      <c r="C42" s="16" t="str">
        <f>IFERROR(VLOOKUP(B42,Dati!$B$1:$I$308,2,FALSE),"")</f>
        <v>Set 8 viti 3*10 scivoli/terminale</v>
      </c>
      <c r="D42" s="128">
        <f>IFERROR(VLOOKUP(B42,Dati!$B$2:$I$308,8,FALSE),"")</f>
        <v>0.64</v>
      </c>
      <c r="E42" s="3">
        <f t="shared" ref="E42" si="7">D42*(1-$E$18/100)</f>
        <v>0.64</v>
      </c>
      <c r="F42" s="11" t="s">
        <v>304</v>
      </c>
      <c r="G42" s="144">
        <v>1</v>
      </c>
      <c r="H42" s="3">
        <f t="shared" si="4"/>
        <v>0.64</v>
      </c>
      <c r="I42" s="28"/>
    </row>
    <row r="43" spans="1:10" x14ac:dyDescent="0.25">
      <c r="A43" s="28"/>
      <c r="B43" s="6" t="s">
        <v>168</v>
      </c>
      <c r="C43" s="16" t="str">
        <f>IFERROR(VLOOKUP(B43,Dati!$B$1:$I$308,2,FALSE),"")</f>
        <v>Tondino per tessuto</v>
      </c>
      <c r="D43" s="106">
        <f>IFERROR(VLOOKUP(B43,Dati!$B$2:$I$308,8,FALSE),"")</f>
        <v>1.8</v>
      </c>
      <c r="E43" s="3">
        <f t="shared" si="3"/>
        <v>1.8</v>
      </c>
      <c r="F43" s="11" t="s">
        <v>0</v>
      </c>
      <c r="G43" s="11">
        <f>F18</f>
        <v>3</v>
      </c>
      <c r="H43" s="3">
        <f t="shared" si="4"/>
        <v>5.4</v>
      </c>
      <c r="I43" s="28"/>
    </row>
    <row r="44" spans="1:10" x14ac:dyDescent="0.25">
      <c r="A44" s="28"/>
      <c r="B44" s="6" t="str">
        <f>Dati!B135</f>
        <v>RE1031</v>
      </c>
      <c r="C44" s="16" t="str">
        <f>IFERROR(VLOOKUP(B44,Dati!$B$1:$I$308,2,FALSE),"")</f>
        <v>Peso tondo da 5 mm, 2 mt</v>
      </c>
      <c r="D44" s="106">
        <f>IFERROR(VLOOKUP(B44,Dati!$B$2:$I$308,8,FALSE),"")</f>
        <v>7.9</v>
      </c>
      <c r="E44" s="3">
        <f t="shared" si="3"/>
        <v>7.9</v>
      </c>
      <c r="F44" s="11" t="s">
        <v>0</v>
      </c>
      <c r="G44" s="11">
        <f>F18*2</f>
        <v>6</v>
      </c>
      <c r="H44" s="3">
        <f>E44*G44</f>
        <v>47.400000000000006</v>
      </c>
      <c r="I44" s="28"/>
    </row>
    <row r="45" spans="1:10" x14ac:dyDescent="0.25">
      <c r="A45" s="28"/>
      <c r="B45" s="6" t="str">
        <f>Dati!B136</f>
        <v>RE1032</v>
      </c>
      <c r="C45" s="16" t="str">
        <f>IFERROR(VLOOKUP(B45,Dati!$B$1:$I$308,2,FALSE),"")</f>
        <v>Peso quadro da 7 mm, 2 mt</v>
      </c>
      <c r="D45" s="106">
        <f>IFERROR(VLOOKUP(B45,Dati!$B$2:$I$308,8,FALSE),"")</f>
        <v>5.25</v>
      </c>
      <c r="E45" s="3">
        <f t="shared" si="3"/>
        <v>5.25</v>
      </c>
      <c r="F45" s="11" t="s">
        <v>0</v>
      </c>
      <c r="G45" s="11">
        <f>F18*2</f>
        <v>6</v>
      </c>
      <c r="H45" s="3">
        <f t="shared" ref="H45" si="8">E45*G45</f>
        <v>31.5</v>
      </c>
      <c r="I45" s="28"/>
    </row>
    <row r="46" spans="1:10" x14ac:dyDescent="0.25">
      <c r="A46" s="28"/>
      <c r="B46" s="6" t="str">
        <f>Dati!B134</f>
        <v>RE1038-BK</v>
      </c>
      <c r="C46" s="16" t="str">
        <f>IFERROR(VLOOKUP(B46,Dati!$B$1:$I$308,2,FALSE),"")</f>
        <v>Profilo Antigoccia Nero</v>
      </c>
      <c r="D46" s="106">
        <f>IFERROR(VLOOKUP(B46,Dati!$B$2:$I$308,8,FALSE),"")</f>
        <v>4.5199999999999996</v>
      </c>
      <c r="E46" s="3">
        <f t="shared" si="3"/>
        <v>4.5199999999999996</v>
      </c>
      <c r="F46" s="11" t="s">
        <v>0</v>
      </c>
      <c r="G46" s="11">
        <f>F18</f>
        <v>3</v>
      </c>
      <c r="H46" s="3">
        <f t="shared" si="4"/>
        <v>13.559999999999999</v>
      </c>
      <c r="I46" s="28"/>
    </row>
    <row r="47" spans="1:10" x14ac:dyDescent="0.25">
      <c r="A47" s="28"/>
      <c r="B47" s="37" t="s">
        <v>32</v>
      </c>
      <c r="C47" s="16" t="str">
        <f>IFERROR(VLOOKUP(B47,Dati!$B$1:$I$308,2,FALSE),"")</f>
        <v/>
      </c>
      <c r="D47" s="106" t="str">
        <f>IFERROR(VLOOKUP(B47,Dati!$B$2:$I$308,8,FALSE),"")</f>
        <v/>
      </c>
      <c r="E47" s="3"/>
      <c r="F47" s="11"/>
      <c r="G47" s="11"/>
      <c r="H47" s="3"/>
      <c r="I47" s="28"/>
    </row>
    <row r="48" spans="1:10" x14ac:dyDescent="0.25">
      <c r="A48" s="28"/>
      <c r="B48" s="6" t="str">
        <f>IF($C$17="Bianco","RE1020-W",IF($C$17="Avorio","RE1020-LB",IF($C$17="Marrone","RE1020-BR",IF($C$17="Nero","RE1020-BK",IF($C$17="Argento","RE1020-S",IF($C$17="Ral a scelta","RE1020-MF"))))))</f>
        <v>RE1020-W</v>
      </c>
      <c r="C48" s="16" t="str">
        <f>IFERROR(VLOOKUP(B48,Dati!$B$1:$I$308,2,FALSE),"")</f>
        <v>P100 Guida Zip Bianca 9016</v>
      </c>
      <c r="D48" s="106">
        <f>IFERROR(VLOOKUP(B48,Dati!$B$2:$I$308,8,FALSE),"")</f>
        <v>15.35</v>
      </c>
      <c r="E48" s="3">
        <f>D48*(1-$E$18/100)</f>
        <v>15.35</v>
      </c>
      <c r="F48" s="11" t="s">
        <v>0</v>
      </c>
      <c r="G48" s="11">
        <f>G18*2</f>
        <v>6</v>
      </c>
      <c r="H48" s="3">
        <f t="shared" si="4"/>
        <v>92.1</v>
      </c>
      <c r="I48" s="28"/>
    </row>
    <row r="49" spans="1:9" x14ac:dyDescent="0.25">
      <c r="A49" s="28"/>
      <c r="B49" s="6" t="str">
        <f>IF($C$17="Bianco","RE1021-W",IF($C$17="Avorio","RE1021-LB",IF($C$17="Marrone","RE1021-BR",IF($C$17="Nero","RE1021-BK",IF($C$17="Argento","RE1021-S",IF($C$17="Ral a scelta","RE1021-MF"))))))</f>
        <v>RE1021-W</v>
      </c>
      <c r="C49" s="16" t="str">
        <f>IFERROR(VLOOKUP(B49,Dati!$B$1:$I$308,2,FALSE),"")</f>
        <v>P100 Cover Guida Zip Bianca 9016</v>
      </c>
      <c r="D49" s="106">
        <f>IFERROR(VLOOKUP(B49,Dati!$B$2:$I$308,8,FALSE),"")</f>
        <v>8.98</v>
      </c>
      <c r="E49" s="3">
        <f>D49*(1-$E$18/100)</f>
        <v>8.98</v>
      </c>
      <c r="F49" s="11" t="s">
        <v>0</v>
      </c>
      <c r="G49" s="11">
        <f>G18*2</f>
        <v>6</v>
      </c>
      <c r="H49" s="3">
        <f t="shared" si="4"/>
        <v>53.88</v>
      </c>
      <c r="I49" s="28"/>
    </row>
    <row r="50" spans="1:9" x14ac:dyDescent="0.25">
      <c r="A50" s="28"/>
      <c r="B50" s="6" t="str">
        <f>Dati!B94</f>
        <v>VV20</v>
      </c>
      <c r="C50" s="16" t="str">
        <f>IFERROR(VLOOKUP(B50,Dati!$B$1:$I$308,2,FALSE),"")</f>
        <v>Set 6 viti 3,5*25 cover/guida</v>
      </c>
      <c r="D50" s="106">
        <f>IFERROR(VLOOKUP(B50,Dati!$B$2:$I$308,8,FALSE),"")</f>
        <v>0.48</v>
      </c>
      <c r="E50" s="3">
        <f t="shared" ref="E50" si="9">D50*(1-$E$18/100)</f>
        <v>0.48</v>
      </c>
      <c r="F50" s="11" t="s">
        <v>304</v>
      </c>
      <c r="G50" s="144">
        <v>1</v>
      </c>
      <c r="H50" s="3">
        <f t="shared" si="4"/>
        <v>0.48</v>
      </c>
      <c r="I50" s="28"/>
    </row>
    <row r="51" spans="1:9" x14ac:dyDescent="0.25">
      <c r="A51" s="28"/>
      <c r="B51" s="6" t="str">
        <f>IF($C$17="Bianco","RE1027-W",IF($C$17="Avorio","RE1027-W",IF($C$17="Marrone","RE1027-BK",IF($C$17="Nero","RE1027-BK",IF($C$17="Argento","RE1027-G",IF($C$17="Ral a scelta","RE1027-BK"))))))</f>
        <v>RE1027-W</v>
      </c>
      <c r="C51" s="16" t="str">
        <f>IFERROR(VLOOKUP(B51,Dati!$B$1:$I$308,2,FALSE),"")</f>
        <v>Cover foro guida bianco</v>
      </c>
      <c r="D51" s="106">
        <f>IFERROR(VLOOKUP(B51,Dati!$B$2:$I$308,8,FALSE),"")</f>
        <v>0.3</v>
      </c>
      <c r="E51" s="3">
        <f t="shared" ref="E51:E58" si="10">D51*(1-$E$18/100)</f>
        <v>0.3</v>
      </c>
      <c r="F51" s="11" t="s">
        <v>1</v>
      </c>
      <c r="G51" s="11">
        <v>6</v>
      </c>
      <c r="H51" s="3">
        <f>E51*G51</f>
        <v>1.7999999999999998</v>
      </c>
      <c r="I51" s="28"/>
    </row>
    <row r="52" spans="1:9" x14ac:dyDescent="0.25">
      <c r="A52" s="28"/>
      <c r="B52" s="6" t="str">
        <f>Dati!B95</f>
        <v>RE1024</v>
      </c>
      <c r="C52" s="16" t="str">
        <f>IFERROR(VLOOKUP(B52,Dati!$B$1:$I$308,2,FALSE),"")</f>
        <v>Estruso per guide</v>
      </c>
      <c r="D52" s="106">
        <f>IFERROR(VLOOKUP(B52,Dati!$B$2:$I$308,8,FALSE),"")</f>
        <v>2.66</v>
      </c>
      <c r="E52" s="3">
        <f t="shared" si="10"/>
        <v>2.66</v>
      </c>
      <c r="F52" s="11" t="s">
        <v>0</v>
      </c>
      <c r="G52" s="11">
        <f>G18*4</f>
        <v>12</v>
      </c>
      <c r="H52" s="3">
        <f>E52*G52</f>
        <v>31.92</v>
      </c>
      <c r="I52" s="28"/>
    </row>
    <row r="53" spans="1:9" x14ac:dyDescent="0.25">
      <c r="A53" s="28"/>
      <c r="B53" s="6" t="s">
        <v>132</v>
      </c>
      <c r="C53" s="16" t="str">
        <f>IFERROR(VLOOKUP(B53,Dati!$B$1:$I$308,2,FALSE),"")</f>
        <v>Guida Zip in Nylon con 10 molle/mt</v>
      </c>
      <c r="D53" s="106">
        <f>IFERROR(VLOOKUP(B53,Dati!$B$2:$I$308,8,FALSE),"")</f>
        <v>9.52</v>
      </c>
      <c r="E53" s="3">
        <f t="shared" si="10"/>
        <v>9.52</v>
      </c>
      <c r="F53" s="11" t="s">
        <v>0</v>
      </c>
      <c r="G53" s="11">
        <f>G18*2</f>
        <v>6</v>
      </c>
      <c r="H53" s="3">
        <f t="shared" si="4"/>
        <v>57.12</v>
      </c>
      <c r="I53" s="28"/>
    </row>
    <row r="54" spans="1:9" x14ac:dyDescent="0.25">
      <c r="A54" s="28"/>
      <c r="B54" s="6" t="s">
        <v>133</v>
      </c>
      <c r="C54" s="16" t="str">
        <f>IFERROR(VLOOKUP(B54,Dati!$B$1:$I$308,2,FALSE),"")</f>
        <v xml:space="preserve">Inserto Zip </v>
      </c>
      <c r="D54" s="106">
        <f>IFERROR(VLOOKUP(B54,Dati!$B$2:$I$308,8,FALSE),"")</f>
        <v>3.16</v>
      </c>
      <c r="E54" s="3">
        <f t="shared" si="10"/>
        <v>3.16</v>
      </c>
      <c r="F54" s="11" t="s">
        <v>1</v>
      </c>
      <c r="G54" s="144">
        <v>2</v>
      </c>
      <c r="H54" s="3">
        <f t="shared" si="4"/>
        <v>6.32</v>
      </c>
      <c r="I54" s="28"/>
    </row>
    <row r="55" spans="1:9" x14ac:dyDescent="0.25">
      <c r="A55" s="28"/>
      <c r="B55" s="6" t="str">
        <f>Dati!B99</f>
        <v>VV22</v>
      </c>
      <c r="C55" s="16" t="str">
        <f>IFERROR(VLOOKUP(B55,Dati!$B$1:$I$308,2,FALSE),"")</f>
        <v>Set 4 viti 2,6*6 inserto/guida</v>
      </c>
      <c r="D55" s="106">
        <f>IFERROR(VLOOKUP(B55,Dati!$B$2:$I$308,8,FALSE),"")</f>
        <v>0.32</v>
      </c>
      <c r="E55" s="3">
        <f t="shared" si="10"/>
        <v>0.32</v>
      </c>
      <c r="F55" s="11" t="s">
        <v>304</v>
      </c>
      <c r="G55" s="144">
        <v>1</v>
      </c>
      <c r="H55" s="3">
        <f t="shared" si="4"/>
        <v>0.32</v>
      </c>
      <c r="I55" s="28"/>
    </row>
    <row r="56" spans="1:9" x14ac:dyDescent="0.25">
      <c r="A56" s="28"/>
      <c r="B56" s="6" t="str">
        <f>IF($C$17="Bianco","RE1026-W",IF($C$17="Avorio","RE1026-BK",IF($C$17="Marrone","RE1026-BK",IF($C$17="Nero","RE1026-BK",IF($C$17="Argento","RE1026-G",IF($C$17="Ral a scelta","RE1026-BK"))))))</f>
        <v>RE1026-W</v>
      </c>
      <c r="C56" s="16" t="str">
        <f>IFERROR(VLOOKUP(B56,Dati!$B$1:$I$308,2,FALSE),"")</f>
        <v>Tappi Guida Zip Bianchi</v>
      </c>
      <c r="D56" s="106">
        <f>IFERROR(VLOOKUP(B56,Dati!$B$2:$I$308,8,FALSE),"")</f>
        <v>3.8</v>
      </c>
      <c r="E56" s="3">
        <f t="shared" si="10"/>
        <v>3.8</v>
      </c>
      <c r="F56" s="11" t="s">
        <v>26</v>
      </c>
      <c r="G56" s="144">
        <v>1</v>
      </c>
      <c r="H56" s="3">
        <f t="shared" si="4"/>
        <v>3.8</v>
      </c>
      <c r="I56" s="28"/>
    </row>
    <row r="57" spans="1:9" x14ac:dyDescent="0.25">
      <c r="A57" s="28"/>
      <c r="B57" s="6" t="str">
        <f>Dati!B103</f>
        <v>VV23</v>
      </c>
      <c r="C57" s="16" t="str">
        <f>IFERROR(VLOOKUP(B57,Dati!$B$1:$I$308,2,FALSE),"")</f>
        <v>Set 4 viti 3*15 tappi/guida</v>
      </c>
      <c r="D57" s="106">
        <f>IFERROR(VLOOKUP(B57,Dati!$B$2:$I$308,8,FALSE),"")</f>
        <v>0.32</v>
      </c>
      <c r="E57" s="3">
        <f t="shared" si="10"/>
        <v>0.32</v>
      </c>
      <c r="F57" s="11" t="s">
        <v>304</v>
      </c>
      <c r="G57" s="144">
        <v>1</v>
      </c>
      <c r="H57" s="3">
        <f t="shared" si="4"/>
        <v>0.32</v>
      </c>
      <c r="I57" s="28"/>
    </row>
    <row r="58" spans="1:9" x14ac:dyDescent="0.25">
      <c r="A58" s="28"/>
      <c r="B58" s="2" t="str">
        <f>IFERROR(VLOOKUP(C58,Dati!$B$2:$C$290,2,FALSE),"")</f>
        <v>RE1025</v>
      </c>
      <c r="C58" s="105" t="s">
        <v>306</v>
      </c>
      <c r="D58" s="128">
        <f>IFERROR(VLOOKUP(C58,Dati!$B$2:$D$290,3,FALSE),"")</f>
        <v>6.5</v>
      </c>
      <c r="E58" s="3">
        <f t="shared" si="10"/>
        <v>6.5</v>
      </c>
      <c r="F58" s="11" t="s">
        <v>26</v>
      </c>
      <c r="G58" s="144">
        <v>1</v>
      </c>
      <c r="H58" s="11">
        <f t="shared" si="4"/>
        <v>6.5</v>
      </c>
      <c r="I58" s="28"/>
    </row>
    <row r="59" spans="1:9" x14ac:dyDescent="0.25">
      <c r="A59" s="28"/>
      <c r="B59" s="37" t="s">
        <v>27</v>
      </c>
      <c r="C59" s="16" t="s">
        <v>27</v>
      </c>
      <c r="D59" s="3"/>
      <c r="E59" s="3"/>
      <c r="F59" s="11"/>
      <c r="G59" s="11"/>
      <c r="H59" s="11"/>
      <c r="I59" s="28"/>
    </row>
    <row r="60" spans="1:9" ht="15.75" thickBot="1" x14ac:dyDescent="0.3">
      <c r="A60" s="28"/>
      <c r="B60" s="6"/>
      <c r="C60" s="1"/>
      <c r="D60" s="2"/>
      <c r="E60" s="4"/>
      <c r="F60" s="150" t="s">
        <v>15</v>
      </c>
      <c r="G60" s="150"/>
      <c r="H60" s="36">
        <f>SUM(H20:H59)</f>
        <v>797.36</v>
      </c>
      <c r="I60" s="28"/>
    </row>
    <row r="61" spans="1:9" ht="15.75" thickTop="1" x14ac:dyDescent="0.25">
      <c r="A61" s="28"/>
      <c r="B61" s="1"/>
      <c r="C61" s="1"/>
      <c r="D61" s="2"/>
      <c r="E61" s="2"/>
      <c r="F61" s="151" t="s">
        <v>17</v>
      </c>
      <c r="G61" s="151"/>
      <c r="H61" s="35">
        <f>IF(H18&gt;=1,H60/H18,H60*H18)</f>
        <v>88.595555555555563</v>
      </c>
      <c r="I61" s="28"/>
    </row>
    <row r="62" spans="1:9" x14ac:dyDescent="0.25">
      <c r="A62" s="28"/>
      <c r="B62" s="28"/>
      <c r="C62" s="28"/>
      <c r="D62" s="28"/>
      <c r="E62" s="28"/>
      <c r="F62" s="28"/>
      <c r="G62" s="28"/>
      <c r="H62" s="28"/>
      <c r="I62" s="28"/>
    </row>
    <row r="63" spans="1:9" x14ac:dyDescent="0.25">
      <c r="A63" s="28"/>
      <c r="B63" s="28"/>
      <c r="C63" s="28"/>
      <c r="D63" s="28"/>
      <c r="E63" s="153" t="s">
        <v>19</v>
      </c>
      <c r="F63" s="153"/>
      <c r="G63" s="153"/>
      <c r="H63" s="26">
        <v>209</v>
      </c>
      <c r="I63" s="28"/>
    </row>
    <row r="64" spans="1:9" x14ac:dyDescent="0.25">
      <c r="A64" s="28"/>
      <c r="B64" s="28"/>
      <c r="C64" s="28"/>
      <c r="D64" s="28"/>
      <c r="E64" s="153" t="s">
        <v>4</v>
      </c>
      <c r="F64" s="153"/>
      <c r="G64" s="153"/>
      <c r="H64" s="8">
        <f>(H63-H61)/H63</f>
        <v>0.57609782030834655</v>
      </c>
      <c r="I64" s="28"/>
    </row>
    <row r="65" spans="1:9" x14ac:dyDescent="0.25">
      <c r="A65" s="28"/>
      <c r="B65" s="28"/>
      <c r="C65" s="28"/>
      <c r="D65" s="28"/>
      <c r="E65" s="146" t="s">
        <v>18</v>
      </c>
      <c r="F65" s="146"/>
      <c r="G65" s="146"/>
      <c r="H65" s="22">
        <f>IF(H18&lt;D18,H63*D18,H63*H18)</f>
        <v>1881</v>
      </c>
      <c r="I65" s="28"/>
    </row>
    <row r="66" spans="1:9" x14ac:dyDescent="0.25">
      <c r="A66" s="28"/>
      <c r="B66" s="28"/>
      <c r="C66" s="28"/>
      <c r="D66" s="28"/>
      <c r="E66" s="146" t="s">
        <v>4</v>
      </c>
      <c r="F66" s="146"/>
      <c r="G66" s="146"/>
      <c r="H66" s="19">
        <f>(H65-H60)/H65</f>
        <v>0.57609782030834655</v>
      </c>
      <c r="I66" s="28"/>
    </row>
    <row r="67" spans="1:9" x14ac:dyDescent="0.25">
      <c r="A67" s="28"/>
      <c r="B67" s="147"/>
      <c r="C67" s="147"/>
      <c r="D67" s="28"/>
      <c r="E67" s="28"/>
      <c r="F67" s="28"/>
      <c r="G67" s="28"/>
      <c r="H67" s="28"/>
      <c r="I67" s="28"/>
    </row>
    <row r="68" spans="1:9" x14ac:dyDescent="0.25">
      <c r="A68" s="28"/>
      <c r="B68" s="31"/>
      <c r="C68" s="31"/>
      <c r="D68" s="28"/>
      <c r="E68" s="28"/>
      <c r="F68" s="28"/>
      <c r="G68" s="28"/>
      <c r="H68" s="28"/>
      <c r="I68" s="28"/>
    </row>
  </sheetData>
  <sheetProtection formatCells="0" formatColumns="0" formatRows="0" insertColumns="0" insertRows="0" insertHyperlinks="0" deleteColumns="0" deleteRows="0" sort="0" autoFilter="0" pivotTables="0"/>
  <dataConsolidate/>
  <mergeCells count="8">
    <mergeCell ref="E66:G66"/>
    <mergeCell ref="B67:C67"/>
    <mergeCell ref="E65:G65"/>
    <mergeCell ref="B8:H9"/>
    <mergeCell ref="F60:G60"/>
    <mergeCell ref="F61:G61"/>
    <mergeCell ref="E63:G63"/>
    <mergeCell ref="E64:G64"/>
  </mergeCells>
  <phoneticPr fontId="12" type="noConversion"/>
  <dataValidations count="4">
    <dataValidation type="list" allowBlank="1" showInputMessage="1" showErrorMessage="1" sqref="C17" xr:uid="{00000000-0002-0000-0A00-000000000000}">
      <formula1>Colore</formula1>
    </dataValidation>
    <dataValidation type="list" allowBlank="1" showInputMessage="1" showErrorMessage="1" sqref="C31" xr:uid="{00000000-0002-0000-0A00-000001000000}">
      <formula1>Motore</formula1>
    </dataValidation>
    <dataValidation type="list" allowBlank="1" showInputMessage="1" showErrorMessage="1" sqref="C32" xr:uid="{00000000-0002-0000-0A00-000002000000}">
      <formula1>Telecomando</formula1>
    </dataValidation>
    <dataValidation type="list" allowBlank="1" showInputMessage="1" showErrorMessage="1" sqref="C58" xr:uid="{00000000-0002-0000-0A00-000003000000}">
      <formula1>Perno</formula1>
    </dataValidation>
  </dataValidations>
  <pageMargins left="0.11811023622047245" right="0.11811023622047245" top="0.11811023622047245" bottom="0" header="0.31496062992125984" footer="0.31496062992125984"/>
  <pageSetup paperSize="9" scale="82" orientation="portrait" r:id="rId1"/>
  <ignoredErrors>
    <ignoredError sqref="C29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V94"/>
  <sheetViews>
    <sheetView tabSelected="1" topLeftCell="A3" workbookViewId="0">
      <selection activeCell="J30" sqref="J30"/>
    </sheetView>
  </sheetViews>
  <sheetFormatPr defaultRowHeight="15" x14ac:dyDescent="0.25"/>
  <cols>
    <col min="2" max="22" width="8.85546875" customWidth="1"/>
  </cols>
  <sheetData>
    <row r="1" spans="1:22" x14ac:dyDescent="0.2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</row>
    <row r="2" spans="1:22" x14ac:dyDescent="0.2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</row>
    <row r="3" spans="1:22" ht="31.5" x14ac:dyDescent="0.5">
      <c r="A3" s="28"/>
      <c r="B3" s="28"/>
      <c r="C3" s="28"/>
      <c r="D3" s="28"/>
      <c r="E3" s="28"/>
      <c r="F3" s="28"/>
      <c r="G3" s="28"/>
      <c r="H3" s="145" t="s">
        <v>346</v>
      </c>
      <c r="I3" s="145"/>
      <c r="J3" s="145"/>
      <c r="K3" s="145"/>
      <c r="L3" s="145"/>
      <c r="M3" s="145"/>
      <c r="N3" s="145"/>
      <c r="O3" s="145"/>
      <c r="P3" s="145"/>
      <c r="Q3" s="145"/>
      <c r="R3" s="28"/>
      <c r="S3" s="28"/>
      <c r="T3" s="28"/>
      <c r="U3" s="28"/>
      <c r="V3" s="28"/>
    </row>
    <row r="4" spans="1:22" ht="15.75" customHeight="1" x14ac:dyDescent="0.5">
      <c r="A4" s="28"/>
      <c r="B4" s="28"/>
      <c r="C4" s="28"/>
      <c r="D4" s="28"/>
      <c r="E4" s="28"/>
      <c r="F4" s="28"/>
      <c r="G4" s="28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28"/>
      <c r="S4" s="28"/>
      <c r="T4" s="28"/>
      <c r="U4" s="28"/>
      <c r="V4" s="28"/>
    </row>
    <row r="5" spans="1:22" x14ac:dyDescent="0.25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</row>
    <row r="6" spans="1:22" x14ac:dyDescent="0.25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</row>
    <row r="7" spans="1:22" x14ac:dyDescent="0.25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</row>
    <row r="8" spans="1:22" x14ac:dyDescent="0.25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</row>
    <row r="9" spans="1:22" x14ac:dyDescent="0.25">
      <c r="A9" s="28"/>
      <c r="B9" s="28" t="s">
        <v>352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</row>
    <row r="10" spans="1:22" x14ac:dyDescent="0.25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</row>
    <row r="11" spans="1:22" x14ac:dyDescent="0.25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</row>
    <row r="12" spans="1:22" x14ac:dyDescent="0.25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</row>
    <row r="13" spans="1:22" x14ac:dyDescent="0.25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</row>
    <row r="14" spans="1:22" x14ac:dyDescent="0.25">
      <c r="A14" s="125"/>
      <c r="B14" s="126">
        <v>100</v>
      </c>
      <c r="C14" s="126">
        <v>110</v>
      </c>
      <c r="D14" s="126">
        <v>120</v>
      </c>
      <c r="E14" s="126">
        <v>130</v>
      </c>
      <c r="F14" s="126">
        <v>140</v>
      </c>
      <c r="G14" s="126">
        <v>150</v>
      </c>
      <c r="H14" s="126">
        <v>160</v>
      </c>
      <c r="I14" s="126">
        <v>170</v>
      </c>
      <c r="J14" s="126">
        <v>180</v>
      </c>
      <c r="K14" s="126">
        <v>190</v>
      </c>
      <c r="L14" s="126">
        <v>200</v>
      </c>
      <c r="M14" s="126">
        <v>210</v>
      </c>
      <c r="N14" s="126">
        <v>220</v>
      </c>
      <c r="O14" s="126">
        <v>230</v>
      </c>
      <c r="P14" s="126">
        <v>240</v>
      </c>
      <c r="Q14" s="126">
        <v>250</v>
      </c>
      <c r="R14" s="126">
        <v>260</v>
      </c>
      <c r="S14" s="126">
        <v>270</v>
      </c>
      <c r="T14" s="126">
        <v>280</v>
      </c>
      <c r="U14" s="126">
        <v>290</v>
      </c>
      <c r="V14" s="126">
        <v>300</v>
      </c>
    </row>
    <row r="15" spans="1:22" x14ac:dyDescent="0.25">
      <c r="A15" s="126">
        <v>100</v>
      </c>
      <c r="B15" s="124">
        <f>B74+B50</f>
        <v>373.06</v>
      </c>
      <c r="C15" s="124">
        <f t="shared" ref="C15:V15" si="0">C74+C50</f>
        <v>386.06799999999998</v>
      </c>
      <c r="D15" s="124">
        <f t="shared" si="0"/>
        <v>399.07599999999996</v>
      </c>
      <c r="E15" s="124">
        <f t="shared" si="0"/>
        <v>412.08399999999989</v>
      </c>
      <c r="F15" s="124">
        <f t="shared" si="0"/>
        <v>425.09199999999987</v>
      </c>
      <c r="G15" s="124">
        <f t="shared" si="0"/>
        <v>438.09999999999991</v>
      </c>
      <c r="H15" s="124">
        <f t="shared" si="0"/>
        <v>451.10799999999995</v>
      </c>
      <c r="I15" s="124">
        <f t="shared" si="0"/>
        <v>464.11600000000004</v>
      </c>
      <c r="J15" s="124">
        <f t="shared" si="0"/>
        <v>477.12399999999997</v>
      </c>
      <c r="K15" s="124">
        <f t="shared" si="0"/>
        <v>490.13200000000001</v>
      </c>
      <c r="L15" s="124">
        <f t="shared" si="0"/>
        <v>503.1400000000001</v>
      </c>
      <c r="M15" s="124">
        <f t="shared" si="0"/>
        <v>516.14799999999991</v>
      </c>
      <c r="N15" s="124">
        <f t="shared" si="0"/>
        <v>529.15599999999995</v>
      </c>
      <c r="O15" s="124">
        <f t="shared" si="0"/>
        <v>542.16399999999987</v>
      </c>
      <c r="P15" s="124">
        <f t="shared" si="0"/>
        <v>555.17200000000003</v>
      </c>
      <c r="Q15" s="124">
        <f t="shared" si="0"/>
        <v>568.17999999999995</v>
      </c>
      <c r="R15" s="124">
        <f t="shared" si="0"/>
        <v>581.18799999999999</v>
      </c>
      <c r="S15" s="124">
        <f t="shared" si="0"/>
        <v>594.19599999999991</v>
      </c>
      <c r="T15" s="124">
        <f t="shared" si="0"/>
        <v>607.20399999999995</v>
      </c>
      <c r="U15" s="124">
        <f t="shared" si="0"/>
        <v>620.21199999999999</v>
      </c>
      <c r="V15" s="124">
        <f t="shared" si="0"/>
        <v>633.21999999999991</v>
      </c>
    </row>
    <row r="16" spans="1:22" x14ac:dyDescent="0.25">
      <c r="A16" s="126">
        <v>110</v>
      </c>
      <c r="B16" s="124">
        <f t="shared" ref="B16:V16" si="1">B75+B51</f>
        <v>380.89400000000001</v>
      </c>
      <c r="C16" s="124">
        <f t="shared" si="1"/>
        <v>393.90199999999999</v>
      </c>
      <c r="D16" s="124">
        <f t="shared" si="1"/>
        <v>406.90999999999997</v>
      </c>
      <c r="E16" s="124">
        <f t="shared" si="1"/>
        <v>419.91799999999989</v>
      </c>
      <c r="F16" s="124">
        <f t="shared" si="1"/>
        <v>432.92599999999987</v>
      </c>
      <c r="G16" s="124">
        <f t="shared" si="1"/>
        <v>445.93399999999991</v>
      </c>
      <c r="H16" s="124">
        <f t="shared" si="1"/>
        <v>458.94199999999995</v>
      </c>
      <c r="I16" s="124">
        <f t="shared" si="1"/>
        <v>471.95000000000005</v>
      </c>
      <c r="J16" s="124">
        <f t="shared" si="1"/>
        <v>484.95799999999997</v>
      </c>
      <c r="K16" s="124">
        <f t="shared" si="1"/>
        <v>497.96600000000001</v>
      </c>
      <c r="L16" s="124">
        <f t="shared" si="1"/>
        <v>510.9740000000001</v>
      </c>
      <c r="M16" s="124">
        <f t="shared" si="1"/>
        <v>523.98199999999997</v>
      </c>
      <c r="N16" s="124">
        <f t="shared" si="1"/>
        <v>536.99</v>
      </c>
      <c r="O16" s="124">
        <f t="shared" si="1"/>
        <v>549.99799999999993</v>
      </c>
      <c r="P16" s="124">
        <f t="shared" si="1"/>
        <v>563.00599999999997</v>
      </c>
      <c r="Q16" s="124">
        <f t="shared" si="1"/>
        <v>576.01400000000001</v>
      </c>
      <c r="R16" s="124">
        <f t="shared" si="1"/>
        <v>589.02200000000005</v>
      </c>
      <c r="S16" s="124">
        <f t="shared" si="1"/>
        <v>602.03</v>
      </c>
      <c r="T16" s="124">
        <f t="shared" si="1"/>
        <v>615.0379999999999</v>
      </c>
      <c r="U16" s="124">
        <f t="shared" si="1"/>
        <v>628.04599999999994</v>
      </c>
      <c r="V16" s="124">
        <f t="shared" si="1"/>
        <v>641.05399999999986</v>
      </c>
    </row>
    <row r="17" spans="1:22" x14ac:dyDescent="0.25">
      <c r="A17" s="126">
        <v>120</v>
      </c>
      <c r="B17" s="124">
        <f t="shared" ref="B17:V17" si="2">B76+B52</f>
        <v>388.72800000000001</v>
      </c>
      <c r="C17" s="124">
        <f t="shared" si="2"/>
        <v>401.73599999999999</v>
      </c>
      <c r="D17" s="124">
        <f t="shared" si="2"/>
        <v>414.74399999999997</v>
      </c>
      <c r="E17" s="124">
        <f t="shared" si="2"/>
        <v>427.7519999999999</v>
      </c>
      <c r="F17" s="124">
        <f t="shared" si="2"/>
        <v>440.75999999999988</v>
      </c>
      <c r="G17" s="124">
        <f t="shared" si="2"/>
        <v>453.76799999999992</v>
      </c>
      <c r="H17" s="124">
        <f t="shared" si="2"/>
        <v>466.77599999999995</v>
      </c>
      <c r="I17" s="124">
        <f t="shared" si="2"/>
        <v>479.78400000000005</v>
      </c>
      <c r="J17" s="124">
        <f t="shared" si="2"/>
        <v>492.79199999999997</v>
      </c>
      <c r="K17" s="124">
        <f t="shared" si="2"/>
        <v>505.8</v>
      </c>
      <c r="L17" s="124">
        <f t="shared" si="2"/>
        <v>518.80800000000011</v>
      </c>
      <c r="M17" s="124">
        <f t="shared" si="2"/>
        <v>531.81599999999992</v>
      </c>
      <c r="N17" s="124">
        <f t="shared" si="2"/>
        <v>544.82399999999996</v>
      </c>
      <c r="O17" s="124">
        <f t="shared" si="2"/>
        <v>557.83199999999988</v>
      </c>
      <c r="P17" s="124">
        <f t="shared" si="2"/>
        <v>570.84</v>
      </c>
      <c r="Q17" s="124">
        <f t="shared" si="2"/>
        <v>583.84799999999996</v>
      </c>
      <c r="R17" s="124">
        <f t="shared" si="2"/>
        <v>596.85599999999999</v>
      </c>
      <c r="S17" s="124">
        <f t="shared" si="2"/>
        <v>609.86399999999992</v>
      </c>
      <c r="T17" s="124">
        <f t="shared" si="2"/>
        <v>622.87199999999996</v>
      </c>
      <c r="U17" s="124">
        <f t="shared" si="2"/>
        <v>635.88</v>
      </c>
      <c r="V17" s="124">
        <f t="shared" si="2"/>
        <v>648.88799999999992</v>
      </c>
    </row>
    <row r="18" spans="1:22" x14ac:dyDescent="0.25">
      <c r="A18" s="126">
        <v>130</v>
      </c>
      <c r="B18" s="124">
        <f t="shared" ref="B18:V18" si="3">B77+B53</f>
        <v>396.56200000000001</v>
      </c>
      <c r="C18" s="124">
        <f t="shared" si="3"/>
        <v>409.57</v>
      </c>
      <c r="D18" s="124">
        <f t="shared" si="3"/>
        <v>422.57799999999997</v>
      </c>
      <c r="E18" s="124">
        <f t="shared" si="3"/>
        <v>435.5859999999999</v>
      </c>
      <c r="F18" s="124">
        <f t="shared" si="3"/>
        <v>448.59399999999988</v>
      </c>
      <c r="G18" s="124">
        <f t="shared" si="3"/>
        <v>461.60199999999992</v>
      </c>
      <c r="H18" s="124">
        <f t="shared" si="3"/>
        <v>474.60999999999996</v>
      </c>
      <c r="I18" s="124">
        <f t="shared" si="3"/>
        <v>487.61800000000005</v>
      </c>
      <c r="J18" s="124">
        <f t="shared" si="3"/>
        <v>500.62599999999998</v>
      </c>
      <c r="K18" s="124">
        <f t="shared" si="3"/>
        <v>513.63400000000001</v>
      </c>
      <c r="L18" s="124">
        <f t="shared" si="3"/>
        <v>526.64200000000005</v>
      </c>
      <c r="M18" s="124">
        <f t="shared" si="3"/>
        <v>539.65</v>
      </c>
      <c r="N18" s="124">
        <f t="shared" si="3"/>
        <v>552.65800000000002</v>
      </c>
      <c r="O18" s="124">
        <f t="shared" si="3"/>
        <v>565.66599999999994</v>
      </c>
      <c r="P18" s="124">
        <f t="shared" si="3"/>
        <v>578.67399999999998</v>
      </c>
      <c r="Q18" s="124">
        <f t="shared" si="3"/>
        <v>591.68200000000002</v>
      </c>
      <c r="R18" s="124">
        <f t="shared" si="3"/>
        <v>604.69000000000005</v>
      </c>
      <c r="S18" s="124">
        <f t="shared" si="3"/>
        <v>617.69799999999998</v>
      </c>
      <c r="T18" s="124">
        <f t="shared" si="3"/>
        <v>630.7059999999999</v>
      </c>
      <c r="U18" s="124">
        <f t="shared" si="3"/>
        <v>643.71399999999994</v>
      </c>
      <c r="V18" s="124">
        <f t="shared" si="3"/>
        <v>656.72199999999987</v>
      </c>
    </row>
    <row r="19" spans="1:22" x14ac:dyDescent="0.25">
      <c r="A19" s="126">
        <v>140</v>
      </c>
      <c r="B19" s="124">
        <f t="shared" ref="B19:V19" si="4">B78+B54</f>
        <v>404.39599999999996</v>
      </c>
      <c r="C19" s="124">
        <f t="shared" si="4"/>
        <v>417.40399999999994</v>
      </c>
      <c r="D19" s="124">
        <f t="shared" si="4"/>
        <v>430.41199999999992</v>
      </c>
      <c r="E19" s="124">
        <f t="shared" si="4"/>
        <v>443.41999999999985</v>
      </c>
      <c r="F19" s="124">
        <f t="shared" si="4"/>
        <v>456.42799999999983</v>
      </c>
      <c r="G19" s="124">
        <f t="shared" si="4"/>
        <v>469.43599999999986</v>
      </c>
      <c r="H19" s="124">
        <f t="shared" si="4"/>
        <v>482.4439999999999</v>
      </c>
      <c r="I19" s="124">
        <f t="shared" si="4"/>
        <v>495.452</v>
      </c>
      <c r="J19" s="124">
        <f t="shared" si="4"/>
        <v>508.45999999999992</v>
      </c>
      <c r="K19" s="124">
        <f t="shared" si="4"/>
        <v>521.46799999999996</v>
      </c>
      <c r="L19" s="124">
        <f t="shared" si="4"/>
        <v>534.47600000000011</v>
      </c>
      <c r="M19" s="124">
        <f t="shared" si="4"/>
        <v>547.48399999999992</v>
      </c>
      <c r="N19" s="124">
        <f t="shared" si="4"/>
        <v>560.49199999999996</v>
      </c>
      <c r="O19" s="124">
        <f t="shared" si="4"/>
        <v>573.49999999999989</v>
      </c>
      <c r="P19" s="124">
        <f t="shared" si="4"/>
        <v>586.50800000000004</v>
      </c>
      <c r="Q19" s="124">
        <f t="shared" si="4"/>
        <v>599.51599999999996</v>
      </c>
      <c r="R19" s="124">
        <f t="shared" si="4"/>
        <v>612.524</v>
      </c>
      <c r="S19" s="124">
        <f t="shared" si="4"/>
        <v>625.53199999999993</v>
      </c>
      <c r="T19" s="124">
        <f t="shared" si="4"/>
        <v>638.54</v>
      </c>
      <c r="U19" s="124">
        <f t="shared" si="4"/>
        <v>651.548</v>
      </c>
      <c r="V19" s="124">
        <f t="shared" si="4"/>
        <v>664.55599999999993</v>
      </c>
    </row>
    <row r="20" spans="1:22" x14ac:dyDescent="0.25">
      <c r="A20" s="126">
        <v>150</v>
      </c>
      <c r="B20" s="124">
        <f t="shared" ref="B20:V20" si="5">B79+B55</f>
        <v>412.23</v>
      </c>
      <c r="C20" s="124">
        <f t="shared" si="5"/>
        <v>425.23799999999994</v>
      </c>
      <c r="D20" s="124">
        <f t="shared" si="5"/>
        <v>438.24599999999998</v>
      </c>
      <c r="E20" s="124">
        <f t="shared" si="5"/>
        <v>451.25399999999991</v>
      </c>
      <c r="F20" s="124">
        <f t="shared" si="5"/>
        <v>464.26199999999983</v>
      </c>
      <c r="G20" s="124">
        <f t="shared" si="5"/>
        <v>477.26999999999987</v>
      </c>
      <c r="H20" s="124">
        <f t="shared" si="5"/>
        <v>490.27799999999991</v>
      </c>
      <c r="I20" s="124">
        <f t="shared" si="5"/>
        <v>503.28600000000006</v>
      </c>
      <c r="J20" s="124">
        <f t="shared" si="5"/>
        <v>516.29399999999998</v>
      </c>
      <c r="K20" s="124">
        <f t="shared" si="5"/>
        <v>529.30200000000002</v>
      </c>
      <c r="L20" s="124">
        <f t="shared" si="5"/>
        <v>542.31000000000006</v>
      </c>
      <c r="M20" s="124">
        <f t="shared" si="5"/>
        <v>555.31799999999998</v>
      </c>
      <c r="N20" s="124">
        <f t="shared" si="5"/>
        <v>568.32600000000002</v>
      </c>
      <c r="O20" s="124">
        <f t="shared" si="5"/>
        <v>581.33399999999995</v>
      </c>
      <c r="P20" s="124">
        <f t="shared" si="5"/>
        <v>594.34199999999998</v>
      </c>
      <c r="Q20" s="124">
        <f t="shared" si="5"/>
        <v>607.35</v>
      </c>
      <c r="R20" s="124">
        <f t="shared" si="5"/>
        <v>620.35800000000006</v>
      </c>
      <c r="S20" s="124">
        <f t="shared" si="5"/>
        <v>633.36599999999999</v>
      </c>
      <c r="T20" s="124">
        <f t="shared" si="5"/>
        <v>646.37399999999991</v>
      </c>
      <c r="U20" s="124">
        <f t="shared" si="5"/>
        <v>659.38199999999995</v>
      </c>
      <c r="V20" s="124">
        <f t="shared" si="5"/>
        <v>672.38999999999987</v>
      </c>
    </row>
    <row r="21" spans="1:22" x14ac:dyDescent="0.25">
      <c r="A21" s="126">
        <v>160</v>
      </c>
      <c r="B21" s="124">
        <f t="shared" ref="B21:V21" si="6">B80+B56</f>
        <v>420.06399999999996</v>
      </c>
      <c r="C21" s="124">
        <f t="shared" si="6"/>
        <v>433.072</v>
      </c>
      <c r="D21" s="124">
        <f t="shared" si="6"/>
        <v>446.07999999999993</v>
      </c>
      <c r="E21" s="124">
        <f t="shared" si="6"/>
        <v>459.08799999999985</v>
      </c>
      <c r="F21" s="124">
        <f t="shared" si="6"/>
        <v>472.09599999999989</v>
      </c>
      <c r="G21" s="124">
        <f t="shared" si="6"/>
        <v>485.10399999999993</v>
      </c>
      <c r="H21" s="124">
        <f t="shared" si="6"/>
        <v>498.11199999999997</v>
      </c>
      <c r="I21" s="124">
        <f t="shared" si="6"/>
        <v>511.12</v>
      </c>
      <c r="J21" s="124">
        <f t="shared" si="6"/>
        <v>524.12799999999993</v>
      </c>
      <c r="K21" s="124">
        <f t="shared" si="6"/>
        <v>537.13599999999997</v>
      </c>
      <c r="L21" s="124">
        <f t="shared" si="6"/>
        <v>550.14400000000012</v>
      </c>
      <c r="M21" s="124">
        <f t="shared" si="6"/>
        <v>563.15199999999993</v>
      </c>
      <c r="N21" s="124">
        <f t="shared" si="6"/>
        <v>576.16</v>
      </c>
      <c r="O21" s="124">
        <f t="shared" si="6"/>
        <v>589.16799999999989</v>
      </c>
      <c r="P21" s="124">
        <f t="shared" si="6"/>
        <v>602.17600000000004</v>
      </c>
      <c r="Q21" s="124">
        <f t="shared" si="6"/>
        <v>615.18399999999997</v>
      </c>
      <c r="R21" s="124">
        <f t="shared" si="6"/>
        <v>628.19200000000001</v>
      </c>
      <c r="S21" s="124">
        <f t="shared" si="6"/>
        <v>641.19999999999993</v>
      </c>
      <c r="T21" s="124">
        <f t="shared" si="6"/>
        <v>654.20799999999997</v>
      </c>
      <c r="U21" s="124">
        <f t="shared" si="6"/>
        <v>667.21600000000001</v>
      </c>
      <c r="V21" s="124">
        <f t="shared" si="6"/>
        <v>680.22399999999993</v>
      </c>
    </row>
    <row r="22" spans="1:22" x14ac:dyDescent="0.25">
      <c r="A22" s="126">
        <v>170</v>
      </c>
      <c r="B22" s="124">
        <f t="shared" ref="B22:V22" si="7">B81+B57</f>
        <v>427.89800000000002</v>
      </c>
      <c r="C22" s="124">
        <f t="shared" si="7"/>
        <v>440.90599999999995</v>
      </c>
      <c r="D22" s="124">
        <f t="shared" si="7"/>
        <v>453.91399999999999</v>
      </c>
      <c r="E22" s="124">
        <f t="shared" si="7"/>
        <v>466.92199999999991</v>
      </c>
      <c r="F22" s="124">
        <f t="shared" si="7"/>
        <v>479.92999999999984</v>
      </c>
      <c r="G22" s="124">
        <f t="shared" si="7"/>
        <v>492.93799999999987</v>
      </c>
      <c r="H22" s="124">
        <f t="shared" si="7"/>
        <v>505.94599999999991</v>
      </c>
      <c r="I22" s="124">
        <f t="shared" si="7"/>
        <v>518.95400000000006</v>
      </c>
      <c r="J22" s="124">
        <f t="shared" si="7"/>
        <v>531.96199999999999</v>
      </c>
      <c r="K22" s="124">
        <f t="shared" si="7"/>
        <v>544.97</v>
      </c>
      <c r="L22" s="124">
        <f t="shared" si="7"/>
        <v>557.97800000000007</v>
      </c>
      <c r="M22" s="124">
        <f t="shared" si="7"/>
        <v>570.98599999999999</v>
      </c>
      <c r="N22" s="124">
        <f t="shared" si="7"/>
        <v>583.99400000000003</v>
      </c>
      <c r="O22" s="124">
        <f t="shared" si="7"/>
        <v>597.00199999999995</v>
      </c>
      <c r="P22" s="124">
        <f t="shared" si="7"/>
        <v>610.01</v>
      </c>
      <c r="Q22" s="124">
        <f t="shared" si="7"/>
        <v>623.01800000000003</v>
      </c>
      <c r="R22" s="124">
        <f t="shared" si="7"/>
        <v>636.02600000000007</v>
      </c>
      <c r="S22" s="124">
        <f t="shared" si="7"/>
        <v>649.03399999999999</v>
      </c>
      <c r="T22" s="124">
        <f t="shared" si="7"/>
        <v>662.04199999999992</v>
      </c>
      <c r="U22" s="124">
        <f t="shared" si="7"/>
        <v>675.05</v>
      </c>
      <c r="V22" s="124">
        <f t="shared" si="7"/>
        <v>688.05799999999988</v>
      </c>
    </row>
    <row r="23" spans="1:22" x14ac:dyDescent="0.25">
      <c r="A23" s="126">
        <v>180</v>
      </c>
      <c r="B23" s="124">
        <f t="shared" ref="B23:V23" si="8">B82+B58</f>
        <v>435.73199999999997</v>
      </c>
      <c r="C23" s="124">
        <f t="shared" si="8"/>
        <v>448.74</v>
      </c>
      <c r="D23" s="124">
        <f t="shared" si="8"/>
        <v>461.74799999999993</v>
      </c>
      <c r="E23" s="124">
        <f t="shared" si="8"/>
        <v>474.75599999999986</v>
      </c>
      <c r="F23" s="124">
        <f t="shared" si="8"/>
        <v>487.7639999999999</v>
      </c>
      <c r="G23" s="124">
        <f t="shared" si="8"/>
        <v>500.77199999999993</v>
      </c>
      <c r="H23" s="124">
        <f t="shared" si="8"/>
        <v>513.78</v>
      </c>
      <c r="I23" s="124">
        <f t="shared" si="8"/>
        <v>526.78800000000001</v>
      </c>
      <c r="J23" s="124">
        <f t="shared" si="8"/>
        <v>539.79599999999994</v>
      </c>
      <c r="K23" s="124">
        <f t="shared" si="8"/>
        <v>552.80399999999997</v>
      </c>
      <c r="L23" s="124">
        <f t="shared" si="8"/>
        <v>565.81200000000013</v>
      </c>
      <c r="M23" s="124">
        <f t="shared" si="8"/>
        <v>578.81999999999994</v>
      </c>
      <c r="N23" s="124">
        <f t="shared" si="8"/>
        <v>591.82799999999997</v>
      </c>
      <c r="O23" s="124">
        <f t="shared" si="8"/>
        <v>604.8359999999999</v>
      </c>
      <c r="P23" s="124">
        <f t="shared" si="8"/>
        <v>617.84400000000005</v>
      </c>
      <c r="Q23" s="124">
        <f t="shared" si="8"/>
        <v>630.85199999999998</v>
      </c>
      <c r="R23" s="124">
        <f t="shared" si="8"/>
        <v>643.86</v>
      </c>
      <c r="S23" s="124">
        <f t="shared" si="8"/>
        <v>656.86799999999994</v>
      </c>
      <c r="T23" s="124">
        <f t="shared" si="8"/>
        <v>669.87599999999998</v>
      </c>
      <c r="U23" s="124">
        <f t="shared" si="8"/>
        <v>682.88400000000001</v>
      </c>
      <c r="V23" s="124">
        <f t="shared" si="8"/>
        <v>695.89199999999994</v>
      </c>
    </row>
    <row r="24" spans="1:22" x14ac:dyDescent="0.25">
      <c r="A24" s="126">
        <v>190</v>
      </c>
      <c r="B24" s="124">
        <f t="shared" ref="B24:V24" si="9">B83+B59</f>
        <v>443.56600000000003</v>
      </c>
      <c r="C24" s="124">
        <f t="shared" si="9"/>
        <v>456.57400000000001</v>
      </c>
      <c r="D24" s="124">
        <f t="shared" si="9"/>
        <v>469.58199999999999</v>
      </c>
      <c r="E24" s="124">
        <f t="shared" si="9"/>
        <v>482.58999999999992</v>
      </c>
      <c r="F24" s="124">
        <f t="shared" si="9"/>
        <v>495.5979999999999</v>
      </c>
      <c r="G24" s="124">
        <f t="shared" si="9"/>
        <v>508.60599999999994</v>
      </c>
      <c r="H24" s="124">
        <f t="shared" si="9"/>
        <v>521.61400000000003</v>
      </c>
      <c r="I24" s="124">
        <f t="shared" si="9"/>
        <v>534.62200000000007</v>
      </c>
      <c r="J24" s="124">
        <f t="shared" si="9"/>
        <v>547.63</v>
      </c>
      <c r="K24" s="124">
        <f t="shared" si="9"/>
        <v>560.63800000000003</v>
      </c>
      <c r="L24" s="124">
        <f t="shared" si="9"/>
        <v>573.64600000000019</v>
      </c>
      <c r="M24" s="124">
        <f t="shared" si="9"/>
        <v>586.654</v>
      </c>
      <c r="N24" s="124">
        <f t="shared" si="9"/>
        <v>599.66200000000003</v>
      </c>
      <c r="O24" s="124">
        <f t="shared" si="9"/>
        <v>612.66999999999996</v>
      </c>
      <c r="P24" s="124">
        <f t="shared" si="9"/>
        <v>625.67800000000011</v>
      </c>
      <c r="Q24" s="124">
        <f t="shared" si="9"/>
        <v>638.68600000000004</v>
      </c>
      <c r="R24" s="124">
        <f t="shared" si="9"/>
        <v>651.69400000000007</v>
      </c>
      <c r="S24" s="124">
        <f t="shared" si="9"/>
        <v>664.702</v>
      </c>
      <c r="T24" s="124">
        <f t="shared" si="9"/>
        <v>677.71</v>
      </c>
      <c r="U24" s="124">
        <f t="shared" si="9"/>
        <v>690.71800000000007</v>
      </c>
      <c r="V24" s="124">
        <f t="shared" si="9"/>
        <v>703.72599999999989</v>
      </c>
    </row>
    <row r="25" spans="1:22" x14ac:dyDescent="0.25">
      <c r="A25" s="126">
        <v>200</v>
      </c>
      <c r="B25" s="124">
        <f t="shared" ref="B25:V25" si="10">B84+B60</f>
        <v>451.4</v>
      </c>
      <c r="C25" s="124">
        <f t="shared" si="10"/>
        <v>464.40799999999996</v>
      </c>
      <c r="D25" s="124">
        <f t="shared" si="10"/>
        <v>477.41599999999994</v>
      </c>
      <c r="E25" s="124">
        <f t="shared" si="10"/>
        <v>490.42399999999986</v>
      </c>
      <c r="F25" s="124">
        <f t="shared" si="10"/>
        <v>503.43199999999985</v>
      </c>
      <c r="G25" s="124">
        <f t="shared" si="10"/>
        <v>516.43999999999983</v>
      </c>
      <c r="H25" s="124">
        <f t="shared" si="10"/>
        <v>529.44799999999987</v>
      </c>
      <c r="I25" s="124">
        <f t="shared" si="10"/>
        <v>542.45600000000002</v>
      </c>
      <c r="J25" s="124">
        <f t="shared" si="10"/>
        <v>555.46399999999994</v>
      </c>
      <c r="K25" s="124">
        <f t="shared" si="10"/>
        <v>568.47199999999998</v>
      </c>
      <c r="L25" s="124">
        <f t="shared" si="10"/>
        <v>581.48</v>
      </c>
      <c r="M25" s="124">
        <f t="shared" si="10"/>
        <v>594.48799999999994</v>
      </c>
      <c r="N25" s="124">
        <f t="shared" si="10"/>
        <v>607.49599999999998</v>
      </c>
      <c r="O25" s="124">
        <f t="shared" si="10"/>
        <v>620.50399999999991</v>
      </c>
      <c r="P25" s="124">
        <f t="shared" si="10"/>
        <v>633.51199999999994</v>
      </c>
      <c r="Q25" s="124">
        <f t="shared" si="10"/>
        <v>646.52</v>
      </c>
      <c r="R25" s="124">
        <f t="shared" si="10"/>
        <v>659.52800000000002</v>
      </c>
      <c r="S25" s="124">
        <f t="shared" si="10"/>
        <v>672.53599999999994</v>
      </c>
      <c r="T25" s="124">
        <f t="shared" si="10"/>
        <v>685.54399999999987</v>
      </c>
      <c r="U25" s="124">
        <f t="shared" si="10"/>
        <v>698.55199999999991</v>
      </c>
      <c r="V25" s="124">
        <f t="shared" si="10"/>
        <v>711.56</v>
      </c>
    </row>
    <row r="26" spans="1:22" x14ac:dyDescent="0.25">
      <c r="A26" s="126">
        <v>210</v>
      </c>
      <c r="B26" s="124">
        <f t="shared" ref="B26:V26" si="11">B85+B61</f>
        <v>459.23399999999998</v>
      </c>
      <c r="C26" s="124">
        <f t="shared" si="11"/>
        <v>472.24199999999996</v>
      </c>
      <c r="D26" s="124">
        <f t="shared" si="11"/>
        <v>485.24999999999994</v>
      </c>
      <c r="E26" s="124">
        <f t="shared" si="11"/>
        <v>498.25799999999987</v>
      </c>
      <c r="F26" s="124">
        <f t="shared" si="11"/>
        <v>511.26599999999985</v>
      </c>
      <c r="G26" s="124">
        <f t="shared" si="11"/>
        <v>524.27399999999989</v>
      </c>
      <c r="H26" s="124">
        <f t="shared" si="11"/>
        <v>537.28199999999993</v>
      </c>
      <c r="I26" s="124">
        <f t="shared" si="11"/>
        <v>550.29</v>
      </c>
      <c r="J26" s="124">
        <f t="shared" si="11"/>
        <v>563.298</v>
      </c>
      <c r="K26" s="124">
        <f t="shared" si="11"/>
        <v>576.30600000000004</v>
      </c>
      <c r="L26" s="124">
        <f t="shared" si="11"/>
        <v>589.31400000000008</v>
      </c>
      <c r="M26" s="124">
        <f t="shared" si="11"/>
        <v>602.32199999999989</v>
      </c>
      <c r="N26" s="124">
        <f t="shared" si="11"/>
        <v>615.32999999999993</v>
      </c>
      <c r="O26" s="124">
        <f t="shared" si="11"/>
        <v>628.33799999999997</v>
      </c>
      <c r="P26" s="124">
        <f t="shared" si="11"/>
        <v>641.346</v>
      </c>
      <c r="Q26" s="124">
        <f t="shared" si="11"/>
        <v>654.35400000000004</v>
      </c>
      <c r="R26" s="124">
        <f t="shared" si="11"/>
        <v>667.36200000000008</v>
      </c>
      <c r="S26" s="124">
        <f t="shared" si="11"/>
        <v>680.36999999999989</v>
      </c>
      <c r="T26" s="124">
        <f t="shared" si="11"/>
        <v>693.37799999999993</v>
      </c>
      <c r="U26" s="124">
        <f t="shared" si="11"/>
        <v>706.38599999999997</v>
      </c>
      <c r="V26" s="124">
        <f t="shared" si="11"/>
        <v>719.39399999999989</v>
      </c>
    </row>
    <row r="27" spans="1:22" x14ac:dyDescent="0.25">
      <c r="A27" s="126">
        <v>220</v>
      </c>
      <c r="B27" s="124">
        <f t="shared" ref="B27:V27" si="12">B86+B62</f>
        <v>467.06799999999998</v>
      </c>
      <c r="C27" s="124">
        <f t="shared" si="12"/>
        <v>480.07600000000002</v>
      </c>
      <c r="D27" s="124">
        <f t="shared" si="12"/>
        <v>493.08399999999995</v>
      </c>
      <c r="E27" s="124">
        <f t="shared" si="12"/>
        <v>506.09199999999987</v>
      </c>
      <c r="F27" s="124">
        <f t="shared" si="12"/>
        <v>519.09999999999991</v>
      </c>
      <c r="G27" s="124">
        <f t="shared" si="12"/>
        <v>532.10799999999995</v>
      </c>
      <c r="H27" s="124">
        <f t="shared" si="12"/>
        <v>545.11599999999999</v>
      </c>
      <c r="I27" s="124">
        <f t="shared" si="12"/>
        <v>558.12400000000002</v>
      </c>
      <c r="J27" s="124">
        <f t="shared" si="12"/>
        <v>571.13199999999995</v>
      </c>
      <c r="K27" s="124">
        <f t="shared" si="12"/>
        <v>584.14</v>
      </c>
      <c r="L27" s="124">
        <f t="shared" si="12"/>
        <v>597.14800000000014</v>
      </c>
      <c r="M27" s="124">
        <f t="shared" si="12"/>
        <v>610.15599999999995</v>
      </c>
      <c r="N27" s="124">
        <f t="shared" si="12"/>
        <v>623.16399999999999</v>
      </c>
      <c r="O27" s="124">
        <f t="shared" si="12"/>
        <v>636.17199999999991</v>
      </c>
      <c r="P27" s="124">
        <f t="shared" si="12"/>
        <v>649.18000000000006</v>
      </c>
      <c r="Q27" s="124">
        <f t="shared" si="12"/>
        <v>662.18799999999999</v>
      </c>
      <c r="R27" s="124">
        <f t="shared" si="12"/>
        <v>675.19600000000003</v>
      </c>
      <c r="S27" s="124">
        <f t="shared" si="12"/>
        <v>688.20399999999995</v>
      </c>
      <c r="T27" s="124">
        <f t="shared" si="12"/>
        <v>701.21199999999999</v>
      </c>
      <c r="U27" s="124">
        <f t="shared" si="12"/>
        <v>714.22</v>
      </c>
      <c r="V27" s="124">
        <f t="shared" si="12"/>
        <v>727.22799999999995</v>
      </c>
    </row>
    <row r="28" spans="1:22" x14ac:dyDescent="0.25">
      <c r="A28" s="126">
        <v>230</v>
      </c>
      <c r="B28" s="124">
        <f t="shared" ref="B28:V28" si="13">B87+B63</f>
        <v>474.90200000000004</v>
      </c>
      <c r="C28" s="124">
        <f t="shared" si="13"/>
        <v>487.90999999999997</v>
      </c>
      <c r="D28" s="124">
        <f t="shared" si="13"/>
        <v>500.91800000000001</v>
      </c>
      <c r="E28" s="124">
        <f t="shared" si="13"/>
        <v>513.92599999999993</v>
      </c>
      <c r="F28" s="124">
        <f t="shared" si="13"/>
        <v>526.93399999999986</v>
      </c>
      <c r="G28" s="124">
        <f t="shared" si="13"/>
        <v>539.94199999999989</v>
      </c>
      <c r="H28" s="124">
        <f t="shared" si="13"/>
        <v>552.94999999999993</v>
      </c>
      <c r="I28" s="124">
        <f t="shared" si="13"/>
        <v>565.95800000000008</v>
      </c>
      <c r="J28" s="124">
        <f t="shared" si="13"/>
        <v>578.96600000000001</v>
      </c>
      <c r="K28" s="124">
        <f t="shared" si="13"/>
        <v>591.97400000000005</v>
      </c>
      <c r="L28" s="124">
        <f t="shared" si="13"/>
        <v>604.98200000000008</v>
      </c>
      <c r="M28" s="124">
        <f t="shared" si="13"/>
        <v>617.99</v>
      </c>
      <c r="N28" s="124">
        <f t="shared" si="13"/>
        <v>630.99800000000005</v>
      </c>
      <c r="O28" s="124">
        <f t="shared" si="13"/>
        <v>644.00599999999997</v>
      </c>
      <c r="P28" s="124">
        <f t="shared" si="13"/>
        <v>657.01400000000001</v>
      </c>
      <c r="Q28" s="124">
        <f t="shared" si="13"/>
        <v>670.02200000000005</v>
      </c>
      <c r="R28" s="124">
        <f t="shared" si="13"/>
        <v>683.03000000000009</v>
      </c>
      <c r="S28" s="124">
        <f t="shared" si="13"/>
        <v>696.03800000000001</v>
      </c>
      <c r="T28" s="124">
        <f t="shared" si="13"/>
        <v>709.04599999999994</v>
      </c>
      <c r="U28" s="124">
        <f t="shared" si="13"/>
        <v>722.05399999999997</v>
      </c>
      <c r="V28" s="124">
        <f t="shared" si="13"/>
        <v>735.0619999999999</v>
      </c>
    </row>
    <row r="29" spans="1:22" x14ac:dyDescent="0.25">
      <c r="A29" s="126">
        <v>240</v>
      </c>
      <c r="B29" s="124">
        <f t="shared" ref="B29:V29" si="14">B88+B64</f>
        <v>482.73599999999999</v>
      </c>
      <c r="C29" s="124">
        <f t="shared" si="14"/>
        <v>495.74400000000003</v>
      </c>
      <c r="D29" s="124">
        <f t="shared" si="14"/>
        <v>508.75199999999995</v>
      </c>
      <c r="E29" s="124">
        <f t="shared" si="14"/>
        <v>521.75999999999988</v>
      </c>
      <c r="F29" s="124">
        <f t="shared" si="14"/>
        <v>534.76799999999992</v>
      </c>
      <c r="G29" s="124">
        <f t="shared" si="14"/>
        <v>547.77599999999995</v>
      </c>
      <c r="H29" s="124">
        <f t="shared" si="14"/>
        <v>560.78399999999999</v>
      </c>
      <c r="I29" s="124">
        <f t="shared" si="14"/>
        <v>573.79200000000003</v>
      </c>
      <c r="J29" s="124">
        <f t="shared" si="14"/>
        <v>586.79999999999995</v>
      </c>
      <c r="K29" s="124">
        <f t="shared" si="14"/>
        <v>599.80799999999999</v>
      </c>
      <c r="L29" s="124">
        <f t="shared" si="14"/>
        <v>612.81600000000014</v>
      </c>
      <c r="M29" s="124">
        <f t="shared" si="14"/>
        <v>625.82399999999996</v>
      </c>
      <c r="N29" s="124">
        <f t="shared" si="14"/>
        <v>638.83199999999999</v>
      </c>
      <c r="O29" s="124">
        <f t="shared" si="14"/>
        <v>651.83999999999992</v>
      </c>
      <c r="P29" s="124">
        <f t="shared" si="14"/>
        <v>664.84800000000007</v>
      </c>
      <c r="Q29" s="124">
        <f t="shared" si="14"/>
        <v>677.85599999999999</v>
      </c>
      <c r="R29" s="124">
        <f t="shared" si="14"/>
        <v>690.86400000000003</v>
      </c>
      <c r="S29" s="124">
        <f t="shared" si="14"/>
        <v>703.87199999999996</v>
      </c>
      <c r="T29" s="124">
        <f t="shared" si="14"/>
        <v>716.88</v>
      </c>
      <c r="U29" s="124">
        <f t="shared" si="14"/>
        <v>729.88800000000003</v>
      </c>
      <c r="V29" s="124">
        <f t="shared" si="14"/>
        <v>742.89599999999996</v>
      </c>
    </row>
    <row r="30" spans="1:22" x14ac:dyDescent="0.25">
      <c r="A30" s="126">
        <v>250</v>
      </c>
      <c r="B30" s="124">
        <f t="shared" ref="B30:V30" si="15">B89+B65</f>
        <v>490.57</v>
      </c>
      <c r="C30" s="124">
        <f t="shared" si="15"/>
        <v>503.57799999999997</v>
      </c>
      <c r="D30" s="124">
        <f t="shared" si="15"/>
        <v>516.58600000000001</v>
      </c>
      <c r="E30" s="124">
        <f t="shared" si="15"/>
        <v>529.59399999999982</v>
      </c>
      <c r="F30" s="124">
        <f t="shared" si="15"/>
        <v>542.60199999999986</v>
      </c>
      <c r="G30" s="124">
        <f t="shared" si="15"/>
        <v>555.6099999999999</v>
      </c>
      <c r="H30" s="124">
        <f t="shared" si="15"/>
        <v>568.61799999999994</v>
      </c>
      <c r="I30" s="124">
        <f t="shared" si="15"/>
        <v>581.62599999999998</v>
      </c>
      <c r="J30" s="124">
        <f t="shared" si="15"/>
        <v>594.63400000000001</v>
      </c>
      <c r="K30" s="124">
        <f t="shared" si="15"/>
        <v>607.64200000000005</v>
      </c>
      <c r="L30" s="124">
        <f t="shared" si="15"/>
        <v>620.65000000000009</v>
      </c>
      <c r="M30" s="124">
        <f t="shared" si="15"/>
        <v>633.6579999999999</v>
      </c>
      <c r="N30" s="124">
        <f t="shared" si="15"/>
        <v>646.66599999999994</v>
      </c>
      <c r="O30" s="124">
        <f t="shared" si="15"/>
        <v>659.67399999999998</v>
      </c>
      <c r="P30" s="124">
        <f t="shared" si="15"/>
        <v>672.68200000000002</v>
      </c>
      <c r="Q30" s="124">
        <f t="shared" si="15"/>
        <v>685.69</v>
      </c>
      <c r="R30" s="124">
        <f t="shared" si="15"/>
        <v>698.69800000000009</v>
      </c>
      <c r="S30" s="124">
        <f t="shared" si="15"/>
        <v>711.7059999999999</v>
      </c>
      <c r="T30" s="124">
        <f t="shared" si="15"/>
        <v>724.71399999999994</v>
      </c>
      <c r="U30" s="124">
        <f t="shared" si="15"/>
        <v>737.72199999999998</v>
      </c>
      <c r="V30" s="124">
        <f t="shared" si="15"/>
        <v>750.7299999999999</v>
      </c>
    </row>
    <row r="31" spans="1:22" x14ac:dyDescent="0.25">
      <c r="A31" s="126">
        <v>260</v>
      </c>
      <c r="B31" s="124">
        <f t="shared" ref="B31:V31" si="16">B90+B66</f>
        <v>498.404</v>
      </c>
      <c r="C31" s="124">
        <f t="shared" si="16"/>
        <v>511.41199999999992</v>
      </c>
      <c r="D31" s="124">
        <f t="shared" si="16"/>
        <v>524.41999999999996</v>
      </c>
      <c r="E31" s="124">
        <f t="shared" si="16"/>
        <v>537.42799999999988</v>
      </c>
      <c r="F31" s="124">
        <f t="shared" si="16"/>
        <v>550.43599999999981</v>
      </c>
      <c r="G31" s="124">
        <f t="shared" si="16"/>
        <v>563.44399999999985</v>
      </c>
      <c r="H31" s="124">
        <f t="shared" si="16"/>
        <v>576.45199999999988</v>
      </c>
      <c r="I31" s="124">
        <f t="shared" si="16"/>
        <v>589.46</v>
      </c>
      <c r="J31" s="124">
        <f t="shared" si="16"/>
        <v>602.46799999999996</v>
      </c>
      <c r="K31" s="124">
        <f t="shared" si="16"/>
        <v>615.476</v>
      </c>
      <c r="L31" s="124">
        <f t="shared" si="16"/>
        <v>628.48400000000004</v>
      </c>
      <c r="M31" s="124">
        <f t="shared" si="16"/>
        <v>641.49199999999996</v>
      </c>
      <c r="N31" s="124">
        <f t="shared" si="16"/>
        <v>654.5</v>
      </c>
      <c r="O31" s="124">
        <f t="shared" si="16"/>
        <v>667.50799999999992</v>
      </c>
      <c r="P31" s="124">
        <f t="shared" si="16"/>
        <v>680.51599999999996</v>
      </c>
      <c r="Q31" s="124">
        <f t="shared" si="16"/>
        <v>693.524</v>
      </c>
      <c r="R31" s="124">
        <f t="shared" si="16"/>
        <v>706.53200000000004</v>
      </c>
      <c r="S31" s="124">
        <f t="shared" si="16"/>
        <v>719.54</v>
      </c>
      <c r="T31" s="124">
        <f t="shared" si="16"/>
        <v>732.54799999999989</v>
      </c>
      <c r="U31" s="124">
        <f t="shared" si="16"/>
        <v>745.55599999999993</v>
      </c>
      <c r="V31" s="124">
        <f t="shared" si="16"/>
        <v>758.56399999999985</v>
      </c>
    </row>
    <row r="32" spans="1:22" x14ac:dyDescent="0.25">
      <c r="A32" s="126">
        <v>270</v>
      </c>
      <c r="B32" s="124">
        <f t="shared" ref="B32:V32" si="17">B91+B67</f>
        <v>506.238</v>
      </c>
      <c r="C32" s="124">
        <f t="shared" si="17"/>
        <v>519.24599999999998</v>
      </c>
      <c r="D32" s="124">
        <f t="shared" si="17"/>
        <v>532.25399999999991</v>
      </c>
      <c r="E32" s="124">
        <f t="shared" si="17"/>
        <v>545.26199999999994</v>
      </c>
      <c r="F32" s="124">
        <f t="shared" si="17"/>
        <v>558.26999999999987</v>
      </c>
      <c r="G32" s="124">
        <f t="shared" si="17"/>
        <v>571.27799999999991</v>
      </c>
      <c r="H32" s="124">
        <f t="shared" si="17"/>
        <v>584.28599999999994</v>
      </c>
      <c r="I32" s="124">
        <f t="shared" si="17"/>
        <v>597.2940000000001</v>
      </c>
      <c r="J32" s="124">
        <f t="shared" si="17"/>
        <v>610.30199999999991</v>
      </c>
      <c r="K32" s="124">
        <f t="shared" si="17"/>
        <v>623.30999999999995</v>
      </c>
      <c r="L32" s="124">
        <f t="shared" si="17"/>
        <v>636.3180000000001</v>
      </c>
      <c r="M32" s="124">
        <f t="shared" si="17"/>
        <v>649.32600000000002</v>
      </c>
      <c r="N32" s="124">
        <f t="shared" si="17"/>
        <v>662.33400000000006</v>
      </c>
      <c r="O32" s="124">
        <f t="shared" si="17"/>
        <v>675.34199999999987</v>
      </c>
      <c r="P32" s="124">
        <f t="shared" si="17"/>
        <v>688.35</v>
      </c>
      <c r="Q32" s="124">
        <f t="shared" si="17"/>
        <v>701.35799999999995</v>
      </c>
      <c r="R32" s="124">
        <f t="shared" si="17"/>
        <v>714.36599999999999</v>
      </c>
      <c r="S32" s="124">
        <f t="shared" si="17"/>
        <v>727.37400000000002</v>
      </c>
      <c r="T32" s="124">
        <f t="shared" si="17"/>
        <v>740.38199999999995</v>
      </c>
      <c r="U32" s="124">
        <f t="shared" si="17"/>
        <v>753.39</v>
      </c>
      <c r="V32" s="124">
        <f t="shared" si="17"/>
        <v>766.39799999999991</v>
      </c>
    </row>
    <row r="33" spans="1:22" x14ac:dyDescent="0.25">
      <c r="A33" s="126">
        <v>280</v>
      </c>
      <c r="B33" s="124">
        <f t="shared" ref="B33:V33" si="18">B92+B68</f>
        <v>514.072</v>
      </c>
      <c r="C33" s="124">
        <f t="shared" si="18"/>
        <v>527.07999999999993</v>
      </c>
      <c r="D33" s="124">
        <f t="shared" si="18"/>
        <v>540.08799999999997</v>
      </c>
      <c r="E33" s="124">
        <f t="shared" si="18"/>
        <v>553.09599999999989</v>
      </c>
      <c r="F33" s="124">
        <f t="shared" si="18"/>
        <v>566.10399999999981</v>
      </c>
      <c r="G33" s="124">
        <f t="shared" si="18"/>
        <v>579.11199999999985</v>
      </c>
      <c r="H33" s="124">
        <f t="shared" si="18"/>
        <v>592.11999999999989</v>
      </c>
      <c r="I33" s="124">
        <f t="shared" si="18"/>
        <v>605.12800000000004</v>
      </c>
      <c r="J33" s="124">
        <f t="shared" si="18"/>
        <v>618.13599999999997</v>
      </c>
      <c r="K33" s="124">
        <f t="shared" si="18"/>
        <v>631.14400000000001</v>
      </c>
      <c r="L33" s="124">
        <f t="shared" si="18"/>
        <v>644.15200000000004</v>
      </c>
      <c r="M33" s="124">
        <f t="shared" si="18"/>
        <v>657.16</v>
      </c>
      <c r="N33" s="124">
        <f t="shared" si="18"/>
        <v>670.16800000000001</v>
      </c>
      <c r="O33" s="124">
        <f t="shared" si="18"/>
        <v>683.17599999999993</v>
      </c>
      <c r="P33" s="124">
        <f t="shared" si="18"/>
        <v>696.18399999999997</v>
      </c>
      <c r="Q33" s="124">
        <f t="shared" si="18"/>
        <v>709.19200000000001</v>
      </c>
      <c r="R33" s="124">
        <f t="shared" si="18"/>
        <v>722.2</v>
      </c>
      <c r="S33" s="124">
        <f t="shared" si="18"/>
        <v>735.20799999999997</v>
      </c>
      <c r="T33" s="124">
        <f t="shared" si="18"/>
        <v>748.21599999999989</v>
      </c>
      <c r="U33" s="124">
        <f t="shared" si="18"/>
        <v>761.22399999999993</v>
      </c>
      <c r="V33" s="124">
        <f t="shared" si="18"/>
        <v>774.23199999999997</v>
      </c>
    </row>
    <row r="34" spans="1:22" x14ac:dyDescent="0.25">
      <c r="A34" s="126">
        <v>290</v>
      </c>
      <c r="B34" s="124">
        <f t="shared" ref="B34:V34" si="19">B93+B69</f>
        <v>521.90599999999995</v>
      </c>
      <c r="C34" s="124">
        <f t="shared" si="19"/>
        <v>534.91399999999999</v>
      </c>
      <c r="D34" s="124">
        <f t="shared" si="19"/>
        <v>547.92200000000003</v>
      </c>
      <c r="E34" s="124">
        <f t="shared" si="19"/>
        <v>560.92999999999984</v>
      </c>
      <c r="F34" s="124">
        <f t="shared" si="19"/>
        <v>573.93799999999987</v>
      </c>
      <c r="G34" s="124">
        <f t="shared" si="19"/>
        <v>586.94599999999991</v>
      </c>
      <c r="H34" s="124">
        <f t="shared" si="19"/>
        <v>599.95399999999995</v>
      </c>
      <c r="I34" s="124">
        <f t="shared" si="19"/>
        <v>612.96199999999999</v>
      </c>
      <c r="J34" s="124">
        <f t="shared" si="19"/>
        <v>625.97</v>
      </c>
      <c r="K34" s="124">
        <f t="shared" si="19"/>
        <v>638.97800000000007</v>
      </c>
      <c r="L34" s="124">
        <f t="shared" si="19"/>
        <v>651.9860000000001</v>
      </c>
      <c r="M34" s="124">
        <f t="shared" si="19"/>
        <v>664.99399999999991</v>
      </c>
      <c r="N34" s="124">
        <f t="shared" si="19"/>
        <v>678.00199999999995</v>
      </c>
      <c r="O34" s="124">
        <f t="shared" si="19"/>
        <v>691.01</v>
      </c>
      <c r="P34" s="124">
        <f t="shared" si="19"/>
        <v>704.01800000000003</v>
      </c>
      <c r="Q34" s="124">
        <f t="shared" si="19"/>
        <v>717.02600000000007</v>
      </c>
      <c r="R34" s="124">
        <f t="shared" si="19"/>
        <v>730.03400000000011</v>
      </c>
      <c r="S34" s="124">
        <f t="shared" si="19"/>
        <v>743.04199999999992</v>
      </c>
      <c r="T34" s="124">
        <f t="shared" si="19"/>
        <v>756.05</v>
      </c>
      <c r="U34" s="124">
        <f t="shared" si="19"/>
        <v>769.05799999999999</v>
      </c>
      <c r="V34" s="124">
        <f t="shared" si="19"/>
        <v>782.06599999999992</v>
      </c>
    </row>
    <row r="35" spans="1:22" x14ac:dyDescent="0.25">
      <c r="A35" s="126">
        <v>300</v>
      </c>
      <c r="B35" s="124">
        <f t="shared" ref="B35:V35" si="20">B94+B70</f>
        <v>529.74</v>
      </c>
      <c r="C35" s="124">
        <f t="shared" si="20"/>
        <v>542.74800000000005</v>
      </c>
      <c r="D35" s="124">
        <f t="shared" si="20"/>
        <v>555.75599999999997</v>
      </c>
      <c r="E35" s="124">
        <f t="shared" si="20"/>
        <v>568.7639999999999</v>
      </c>
      <c r="F35" s="124">
        <f t="shared" si="20"/>
        <v>581.77199999999993</v>
      </c>
      <c r="G35" s="124">
        <f t="shared" si="20"/>
        <v>594.78</v>
      </c>
      <c r="H35" s="124">
        <f t="shared" si="20"/>
        <v>607.78800000000001</v>
      </c>
      <c r="I35" s="124">
        <f t="shared" si="20"/>
        <v>620.79600000000005</v>
      </c>
      <c r="J35" s="124">
        <f t="shared" si="20"/>
        <v>633.80399999999997</v>
      </c>
      <c r="K35" s="124">
        <f t="shared" si="20"/>
        <v>646.81200000000001</v>
      </c>
      <c r="L35" s="124">
        <f t="shared" si="20"/>
        <v>659.82000000000016</v>
      </c>
      <c r="M35" s="124">
        <f t="shared" si="20"/>
        <v>672.82799999999997</v>
      </c>
      <c r="N35" s="124">
        <f t="shared" si="20"/>
        <v>685.83600000000001</v>
      </c>
      <c r="O35" s="124">
        <f t="shared" si="20"/>
        <v>698.84399999999994</v>
      </c>
      <c r="P35" s="124">
        <f t="shared" si="20"/>
        <v>711.85200000000009</v>
      </c>
      <c r="Q35" s="124">
        <f t="shared" si="20"/>
        <v>724.86</v>
      </c>
      <c r="R35" s="124">
        <f t="shared" si="20"/>
        <v>737.86800000000005</v>
      </c>
      <c r="S35" s="124">
        <f t="shared" si="20"/>
        <v>750.87599999999998</v>
      </c>
      <c r="T35" s="124">
        <f t="shared" si="20"/>
        <v>763.88400000000001</v>
      </c>
      <c r="U35" s="124">
        <f t="shared" si="20"/>
        <v>776.89200000000005</v>
      </c>
      <c r="V35" s="124">
        <f t="shared" si="20"/>
        <v>789.89999999999986</v>
      </c>
    </row>
    <row r="36" spans="1:22" x14ac:dyDescent="0.25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</row>
    <row r="37" spans="1:22" x14ac:dyDescent="0.25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</row>
    <row r="38" spans="1:22" x14ac:dyDescent="0.25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</row>
    <row r="39" spans="1:22" x14ac:dyDescent="0.25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</row>
    <row r="40" spans="1:22" ht="21" customHeight="1" x14ac:dyDescent="0.25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</row>
    <row r="41" spans="1:22" ht="21" customHeight="1" x14ac:dyDescent="0.25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</row>
    <row r="42" spans="1:22" ht="21" customHeight="1" x14ac:dyDescent="0.25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</row>
    <row r="43" spans="1:22" x14ac:dyDescent="0.25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</row>
    <row r="44" spans="1:22" x14ac:dyDescent="0.25">
      <c r="A44" s="28"/>
      <c r="B44" s="28"/>
      <c r="C44" s="127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</row>
    <row r="45" spans="1:22" x14ac:dyDescent="0.25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</row>
    <row r="46" spans="1:22" x14ac:dyDescent="0.25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</row>
    <row r="48" spans="1:22" x14ac:dyDescent="0.25">
      <c r="A48" t="s">
        <v>290</v>
      </c>
    </row>
    <row r="49" spans="1:22" x14ac:dyDescent="0.25">
      <c r="A49" s="1"/>
      <c r="B49" s="1">
        <v>100</v>
      </c>
      <c r="C49" s="1">
        <v>110</v>
      </c>
      <c r="D49" s="1">
        <v>120</v>
      </c>
      <c r="E49" s="1">
        <v>130</v>
      </c>
      <c r="F49" s="1">
        <v>140</v>
      </c>
      <c r="G49" s="1">
        <v>150</v>
      </c>
      <c r="H49" s="1">
        <v>160</v>
      </c>
      <c r="I49" s="1">
        <v>170</v>
      </c>
      <c r="J49" s="1">
        <v>180</v>
      </c>
      <c r="K49" s="1">
        <v>190</v>
      </c>
      <c r="L49" s="1">
        <v>200</v>
      </c>
      <c r="M49" s="1">
        <v>210</v>
      </c>
      <c r="N49" s="1">
        <v>220</v>
      </c>
      <c r="O49" s="1">
        <v>230</v>
      </c>
      <c r="P49" s="1">
        <v>240</v>
      </c>
      <c r="Q49" s="1">
        <v>250</v>
      </c>
      <c r="R49" s="1">
        <v>260</v>
      </c>
      <c r="S49" s="1">
        <v>270</v>
      </c>
      <c r="T49" s="1">
        <v>280</v>
      </c>
      <c r="U49" s="1">
        <v>290</v>
      </c>
      <c r="V49" s="1">
        <v>300</v>
      </c>
    </row>
    <row r="50" spans="1:22" x14ac:dyDescent="0.25">
      <c r="A50" s="1">
        <v>100</v>
      </c>
      <c r="B50" s="116">
        <f>'100 mm Motore Zip'!$E$21*B49/100+'100 mm Motore Zip'!$E$22*B49/100+'100 mm Motore Zip'!$E$23*B49/100+'100 mm Motore Zip'!$E$24+'100 mm Motore Zip'!$E$25*2+'100 mm Motore Zip'!$H$26*B49/100+'100 mm Motore Zip'!$H$27+'100 mm Motore Zip'!$E$28+'100 mm Motore Zip'!$E$30*B49/100+'100 mm Motore Zip'!$E$31+'100 mm Motore Zip'!$E$32+'100 mm Motore Zip'!$E$33+'100 mm Motore Zip'!$E$34+'100 mm Motore Zip'!$E$35+'100 mm Motore Zip'!$E$36+'100 mm Motore Zip'!$E$37+'100 mm Motore Zip'!$E$38+'100 mm Motore Zip'!$E$40*B49/100+'100 mm Motore Zip'!$E$41+'100 mm Motore Zip'!$E$42+'100 mm Motore Zip'!$E$43*B49/100+'100 mm Motore Zip'!$E$44*2*B49/100+'100 mm Motore Zip'!$E$45*B49*2/100+'100 mm Motore Zip'!$E$46*B49/100</f>
        <v>281.68</v>
      </c>
      <c r="C50" s="116">
        <f>'100 mm Motore Zip'!$E$21*C49/100+'100 mm Motore Zip'!$E$22*C49/100+'100 mm Motore Zip'!$E$23*C49/100+'100 mm Motore Zip'!$E$24+'100 mm Motore Zip'!$E$25*2+'100 mm Motore Zip'!$H$26*C49/100+'100 mm Motore Zip'!$H$27+'100 mm Motore Zip'!$E$28+'100 mm Motore Zip'!$E$30*C49/100+'100 mm Motore Zip'!$E$31+'100 mm Motore Zip'!$E$32+'100 mm Motore Zip'!$E$33+'100 mm Motore Zip'!$E$34+'100 mm Motore Zip'!$E$35+'100 mm Motore Zip'!$E$36+'100 mm Motore Zip'!$E$37+'100 mm Motore Zip'!$E$38+'100 mm Motore Zip'!$E$40*C49/100+'100 mm Motore Zip'!$E$41+'100 mm Motore Zip'!$E$42+'100 mm Motore Zip'!$E$43*C49/100+'100 mm Motore Zip'!$E$44*2*C49/100+'100 mm Motore Zip'!$E$45*C49*2/100+'100 mm Motore Zip'!$E$46*C49/100</f>
        <v>294.68799999999999</v>
      </c>
      <c r="D50" s="116">
        <f>'100 mm Motore Zip'!$E$21*D49/100+'100 mm Motore Zip'!$E$22*D49/100+'100 mm Motore Zip'!$E$23*D49/100+'100 mm Motore Zip'!$E$24+'100 mm Motore Zip'!$E$25*2+'100 mm Motore Zip'!$H$26*D49/100+'100 mm Motore Zip'!$H$27+'100 mm Motore Zip'!$E$28+'100 mm Motore Zip'!$E$30*D49/100+'100 mm Motore Zip'!$E$31+'100 mm Motore Zip'!$E$32+'100 mm Motore Zip'!$E$33+'100 mm Motore Zip'!$E$34+'100 mm Motore Zip'!$E$35+'100 mm Motore Zip'!$E$36+'100 mm Motore Zip'!$E$37+'100 mm Motore Zip'!$E$38+'100 mm Motore Zip'!$E$40*D49/100+'100 mm Motore Zip'!$E$41+'100 mm Motore Zip'!$E$42+'100 mm Motore Zip'!$E$43*D49/100+'100 mm Motore Zip'!$E$44*2*D49/100+'100 mm Motore Zip'!$E$45*D49*2/100+'100 mm Motore Zip'!$E$46*D49/100</f>
        <v>307.69599999999997</v>
      </c>
      <c r="E50" s="116">
        <f>'100 mm Motore Zip'!$E$21*E49/100+'100 mm Motore Zip'!$E$22*E49/100+'100 mm Motore Zip'!$E$23*E49/100+'100 mm Motore Zip'!$E$24+'100 mm Motore Zip'!$E$25*2+'100 mm Motore Zip'!$H$26*E49/100+'100 mm Motore Zip'!$H$27+'100 mm Motore Zip'!$E$28+'100 mm Motore Zip'!$E$30*E49/100+'100 mm Motore Zip'!$E$31+'100 mm Motore Zip'!$E$32+'100 mm Motore Zip'!$E$33+'100 mm Motore Zip'!$E$34+'100 mm Motore Zip'!$E$35+'100 mm Motore Zip'!$E$36+'100 mm Motore Zip'!$E$37+'100 mm Motore Zip'!$E$38+'100 mm Motore Zip'!$E$40*E49/100+'100 mm Motore Zip'!$E$41+'100 mm Motore Zip'!$E$42+'100 mm Motore Zip'!$E$43*E49/100+'100 mm Motore Zip'!$E$44*2*E49/100+'100 mm Motore Zip'!$E$45*E49*2/100+'100 mm Motore Zip'!$E$46*E49/100</f>
        <v>320.70399999999989</v>
      </c>
      <c r="F50" s="116">
        <f>'100 mm Motore Zip'!$E$21*F49/100+'100 mm Motore Zip'!$E$22*F49/100+'100 mm Motore Zip'!$E$23*F49/100+'100 mm Motore Zip'!$E$24+'100 mm Motore Zip'!$E$25*2+'100 mm Motore Zip'!$H$26*F49/100+'100 mm Motore Zip'!$H$27+'100 mm Motore Zip'!$E$28+'100 mm Motore Zip'!$E$30*F49/100+'100 mm Motore Zip'!$E$31+'100 mm Motore Zip'!$E$32+'100 mm Motore Zip'!$E$33+'100 mm Motore Zip'!$E$34+'100 mm Motore Zip'!$E$35+'100 mm Motore Zip'!$E$36+'100 mm Motore Zip'!$E$37+'100 mm Motore Zip'!$E$38+'100 mm Motore Zip'!$E$40*F49/100+'100 mm Motore Zip'!$E$41+'100 mm Motore Zip'!$E$42+'100 mm Motore Zip'!$E$43*F49/100+'100 mm Motore Zip'!$E$44*2*F49/100+'100 mm Motore Zip'!$E$45*F49*2/100+'100 mm Motore Zip'!$E$46*F49/100</f>
        <v>333.71199999999988</v>
      </c>
      <c r="G50" s="116">
        <f>'100 mm Motore Zip'!$E$21*G49/100+'100 mm Motore Zip'!$E$22*G49/100+'100 mm Motore Zip'!$E$23*G49/100+'100 mm Motore Zip'!$E$24+'100 mm Motore Zip'!$E$25*2+'100 mm Motore Zip'!$H$26*G49/100+'100 mm Motore Zip'!$H$27+'100 mm Motore Zip'!$E$28+'100 mm Motore Zip'!$E$30*G49/100+'100 mm Motore Zip'!$E$31+'100 mm Motore Zip'!$E$32+'100 mm Motore Zip'!$E$33+'100 mm Motore Zip'!$E$34+'100 mm Motore Zip'!$E$35+'100 mm Motore Zip'!$E$36+'100 mm Motore Zip'!$E$37+'100 mm Motore Zip'!$E$38+'100 mm Motore Zip'!$E$40*G49/100+'100 mm Motore Zip'!$E$41+'100 mm Motore Zip'!$E$42+'100 mm Motore Zip'!$E$43*G49/100+'100 mm Motore Zip'!$E$44*2*G49/100+'100 mm Motore Zip'!$E$45*G49*2/100+'100 mm Motore Zip'!$E$46*G49/100</f>
        <v>346.71999999999991</v>
      </c>
      <c r="H50" s="116">
        <f>'100 mm Motore Zip'!$E$21*H49/100+'100 mm Motore Zip'!$E$22*H49/100+'100 mm Motore Zip'!$E$23*H49/100+'100 mm Motore Zip'!$E$24+'100 mm Motore Zip'!$E$25*2+'100 mm Motore Zip'!$H$26*H49/100+'100 mm Motore Zip'!$H$27+'100 mm Motore Zip'!$E$28+'100 mm Motore Zip'!$E$30*H49/100+'100 mm Motore Zip'!$E$31+'100 mm Motore Zip'!$E$32+'100 mm Motore Zip'!$E$33+'100 mm Motore Zip'!$E$34+'100 mm Motore Zip'!$E$35+'100 mm Motore Zip'!$E$36+'100 mm Motore Zip'!$E$37+'100 mm Motore Zip'!$E$38+'100 mm Motore Zip'!$E$40*H49/100+'100 mm Motore Zip'!$E$41+'100 mm Motore Zip'!$E$42+'100 mm Motore Zip'!$E$43*H49/100+'100 mm Motore Zip'!$E$44*2*H49/100+'100 mm Motore Zip'!$E$45*H49*2/100+'100 mm Motore Zip'!$E$46*H49/100</f>
        <v>359.72799999999995</v>
      </c>
      <c r="I50" s="116">
        <f>'100 mm Motore Zip'!$E$21*I49/100+'100 mm Motore Zip'!$E$22*I49/100+'100 mm Motore Zip'!$E$23*I49/100+'100 mm Motore Zip'!$E$24+'100 mm Motore Zip'!$E$25*2+'100 mm Motore Zip'!$H$26*I49/100+'100 mm Motore Zip'!$H$27+'100 mm Motore Zip'!$E$28+'100 mm Motore Zip'!$E$30*I49/100+'100 mm Motore Zip'!$E$31+'100 mm Motore Zip'!$E$32+'100 mm Motore Zip'!$E$33+'100 mm Motore Zip'!$E$34+'100 mm Motore Zip'!$E$35+'100 mm Motore Zip'!$E$36+'100 mm Motore Zip'!$E$37+'100 mm Motore Zip'!$E$38+'100 mm Motore Zip'!$E$40*I49/100+'100 mm Motore Zip'!$E$41+'100 mm Motore Zip'!$E$42+'100 mm Motore Zip'!$E$43*I49/100+'100 mm Motore Zip'!$E$44*2*I49/100+'100 mm Motore Zip'!$E$45*I49*2/100+'100 mm Motore Zip'!$E$46*I49/100</f>
        <v>372.73600000000005</v>
      </c>
      <c r="J50" s="116">
        <f>'100 mm Motore Zip'!$E$21*J49/100+'100 mm Motore Zip'!$E$22*J49/100+'100 mm Motore Zip'!$E$23*J49/100+'100 mm Motore Zip'!$E$24+'100 mm Motore Zip'!$E$25*2+'100 mm Motore Zip'!$H$26*J49/100+'100 mm Motore Zip'!$H$27+'100 mm Motore Zip'!$E$28+'100 mm Motore Zip'!$E$30*J49/100+'100 mm Motore Zip'!$E$31+'100 mm Motore Zip'!$E$32+'100 mm Motore Zip'!$E$33+'100 mm Motore Zip'!$E$34+'100 mm Motore Zip'!$E$35+'100 mm Motore Zip'!$E$36+'100 mm Motore Zip'!$E$37+'100 mm Motore Zip'!$E$38+'100 mm Motore Zip'!$E$40*J49/100+'100 mm Motore Zip'!$E$41+'100 mm Motore Zip'!$E$42+'100 mm Motore Zip'!$E$43*J49/100+'100 mm Motore Zip'!$E$44*2*J49/100+'100 mm Motore Zip'!$E$45*J49*2/100+'100 mm Motore Zip'!$E$46*J49/100</f>
        <v>385.74399999999997</v>
      </c>
      <c r="K50" s="116">
        <f>'100 mm Motore Zip'!$E$21*K49/100+'100 mm Motore Zip'!$E$22*K49/100+'100 mm Motore Zip'!$E$23*K49/100+'100 mm Motore Zip'!$E$24+'100 mm Motore Zip'!$E$25*2+'100 mm Motore Zip'!$H$26*K49/100+'100 mm Motore Zip'!$H$27+'100 mm Motore Zip'!$E$28+'100 mm Motore Zip'!$E$30*K49/100+'100 mm Motore Zip'!$E$31+'100 mm Motore Zip'!$E$32+'100 mm Motore Zip'!$E$33+'100 mm Motore Zip'!$E$34+'100 mm Motore Zip'!$E$35+'100 mm Motore Zip'!$E$36+'100 mm Motore Zip'!$E$37+'100 mm Motore Zip'!$E$38+'100 mm Motore Zip'!$E$40*K49/100+'100 mm Motore Zip'!$E$41+'100 mm Motore Zip'!$E$42+'100 mm Motore Zip'!$E$43*K49/100+'100 mm Motore Zip'!$E$44*2*K49/100+'100 mm Motore Zip'!$E$45*K49*2/100+'100 mm Motore Zip'!$E$46*K49/100</f>
        <v>398.75200000000001</v>
      </c>
      <c r="L50" s="116">
        <f>'100 mm Motore Zip'!$E$21*L49/100+'100 mm Motore Zip'!$E$22*L49/100+'100 mm Motore Zip'!$E$23*L49/100+'100 mm Motore Zip'!$E$24+'100 mm Motore Zip'!$E$25*2+'100 mm Motore Zip'!$H$26*L49/100+'100 mm Motore Zip'!$H$27+'100 mm Motore Zip'!$E$28+'100 mm Motore Zip'!$E$30*L49/100+'100 mm Motore Zip'!$E$31+'100 mm Motore Zip'!$E$32+'100 mm Motore Zip'!$E$33+'100 mm Motore Zip'!$E$34+'100 mm Motore Zip'!$E$35+'100 mm Motore Zip'!$E$36+'100 mm Motore Zip'!$E$37+'100 mm Motore Zip'!$E$38+'100 mm Motore Zip'!$E$40*L49/100+'100 mm Motore Zip'!$E$41+'100 mm Motore Zip'!$E$42+'100 mm Motore Zip'!$E$43*L49/100+'100 mm Motore Zip'!$E$44*2*L49/100+'100 mm Motore Zip'!$E$45*L49*2/100+'100 mm Motore Zip'!$E$46*L49/100</f>
        <v>411.7600000000001</v>
      </c>
      <c r="M50" s="116">
        <f>'100 mm Motore Zip'!$E$21*M49/100+'100 mm Motore Zip'!$E$22*M49/100+'100 mm Motore Zip'!$E$23*M49/100+'100 mm Motore Zip'!$E$24+'100 mm Motore Zip'!$E$25*2+'100 mm Motore Zip'!$H$26*M49/100+'100 mm Motore Zip'!$H$27+'100 mm Motore Zip'!$E$28+'100 mm Motore Zip'!$E$30*M49/100+'100 mm Motore Zip'!$E$31+'100 mm Motore Zip'!$E$32+'100 mm Motore Zip'!$E$33+'100 mm Motore Zip'!$E$34+'100 mm Motore Zip'!$E$35+'100 mm Motore Zip'!$E$36+'100 mm Motore Zip'!$E$37+'100 mm Motore Zip'!$E$38+'100 mm Motore Zip'!$E$40*M49/100+'100 mm Motore Zip'!$E$41+'100 mm Motore Zip'!$E$42+'100 mm Motore Zip'!$E$43*M49/100+'100 mm Motore Zip'!$E$44*2*M49/100+'100 mm Motore Zip'!$E$45*M49*2/100+'100 mm Motore Zip'!$E$46*M49/100</f>
        <v>424.76799999999997</v>
      </c>
      <c r="N50" s="116">
        <f>'100 mm Motore Zip'!$E$21*N49/100+'100 mm Motore Zip'!$E$22*N49/100+'100 mm Motore Zip'!$E$23*N49/100+'100 mm Motore Zip'!$E$24+'100 mm Motore Zip'!$E$25*2+'100 mm Motore Zip'!$H$26*N49/100+'100 mm Motore Zip'!$H$27+'100 mm Motore Zip'!$E$28+'100 mm Motore Zip'!$E$30*N49/100+'100 mm Motore Zip'!$E$31+'100 mm Motore Zip'!$E$32+'100 mm Motore Zip'!$E$33+'100 mm Motore Zip'!$E$34+'100 mm Motore Zip'!$E$35+'100 mm Motore Zip'!$E$36+'100 mm Motore Zip'!$E$37+'100 mm Motore Zip'!$E$38+'100 mm Motore Zip'!$E$40*N49/100+'100 mm Motore Zip'!$E$41+'100 mm Motore Zip'!$E$42+'100 mm Motore Zip'!$E$43*N49/100+'100 mm Motore Zip'!$E$44*2*N49/100+'100 mm Motore Zip'!$E$45*N49*2/100+'100 mm Motore Zip'!$E$46*N49/100</f>
        <v>437.77600000000001</v>
      </c>
      <c r="O50" s="116">
        <f>'100 mm Motore Zip'!$E$21*O49/100+'100 mm Motore Zip'!$E$22*O49/100+'100 mm Motore Zip'!$E$23*O49/100+'100 mm Motore Zip'!$E$24+'100 mm Motore Zip'!$E$25*2+'100 mm Motore Zip'!$H$26*O49/100+'100 mm Motore Zip'!$H$27+'100 mm Motore Zip'!$E$28+'100 mm Motore Zip'!$E$30*O49/100+'100 mm Motore Zip'!$E$31+'100 mm Motore Zip'!$E$32+'100 mm Motore Zip'!$E$33+'100 mm Motore Zip'!$E$34+'100 mm Motore Zip'!$E$35+'100 mm Motore Zip'!$E$36+'100 mm Motore Zip'!$E$37+'100 mm Motore Zip'!$E$38+'100 mm Motore Zip'!$E$40*O49/100+'100 mm Motore Zip'!$E$41+'100 mm Motore Zip'!$E$42+'100 mm Motore Zip'!$E$43*O49/100+'100 mm Motore Zip'!$E$44*2*O49/100+'100 mm Motore Zip'!$E$45*O49*2/100+'100 mm Motore Zip'!$E$46*O49/100</f>
        <v>450.78399999999993</v>
      </c>
      <c r="P50" s="116">
        <f>'100 mm Motore Zip'!$E$21*P49/100+'100 mm Motore Zip'!$E$22*P49/100+'100 mm Motore Zip'!$E$23*P49/100+'100 mm Motore Zip'!$E$24+'100 mm Motore Zip'!$E$25*2+'100 mm Motore Zip'!$H$26*P49/100+'100 mm Motore Zip'!$H$27+'100 mm Motore Zip'!$E$28+'100 mm Motore Zip'!$E$30*P49/100+'100 mm Motore Zip'!$E$31+'100 mm Motore Zip'!$E$32+'100 mm Motore Zip'!$E$33+'100 mm Motore Zip'!$E$34+'100 mm Motore Zip'!$E$35+'100 mm Motore Zip'!$E$36+'100 mm Motore Zip'!$E$37+'100 mm Motore Zip'!$E$38+'100 mm Motore Zip'!$E$40*P49/100+'100 mm Motore Zip'!$E$41+'100 mm Motore Zip'!$E$42+'100 mm Motore Zip'!$E$43*P49/100+'100 mm Motore Zip'!$E$44*2*P49/100+'100 mm Motore Zip'!$E$45*P49*2/100+'100 mm Motore Zip'!$E$46*P49/100</f>
        <v>463.79200000000003</v>
      </c>
      <c r="Q50" s="116">
        <f>'100 mm Motore Zip'!$E$21*Q49/100+'100 mm Motore Zip'!$E$22*Q49/100+'100 mm Motore Zip'!$E$23*Q49/100+'100 mm Motore Zip'!$E$24+'100 mm Motore Zip'!$E$25*2+'100 mm Motore Zip'!$H$26*Q49/100+'100 mm Motore Zip'!$H$27+'100 mm Motore Zip'!$E$28+'100 mm Motore Zip'!$E$30*Q49/100+'100 mm Motore Zip'!$E$31+'100 mm Motore Zip'!$E$32+'100 mm Motore Zip'!$E$33+'100 mm Motore Zip'!$E$34+'100 mm Motore Zip'!$E$35+'100 mm Motore Zip'!$E$36+'100 mm Motore Zip'!$E$37+'100 mm Motore Zip'!$E$38+'100 mm Motore Zip'!$E$40*Q49/100+'100 mm Motore Zip'!$E$41+'100 mm Motore Zip'!$E$42+'100 mm Motore Zip'!$E$43*Q49/100+'100 mm Motore Zip'!$E$44*2*Q49/100+'100 mm Motore Zip'!$E$45*Q49*2/100+'100 mm Motore Zip'!$E$46*Q49/100</f>
        <v>476.8</v>
      </c>
      <c r="R50" s="116">
        <f>'100 mm Motore Zip'!$E$21*R49/100+'100 mm Motore Zip'!$E$22*R49/100+'100 mm Motore Zip'!$E$23*R49/100+'100 mm Motore Zip'!$E$24+'100 mm Motore Zip'!$E$25*2+'100 mm Motore Zip'!$H$26*R49/100+'100 mm Motore Zip'!$H$27+'100 mm Motore Zip'!$E$28+'100 mm Motore Zip'!$E$30*R49/100+'100 mm Motore Zip'!$E$31+'100 mm Motore Zip'!$E$32+'100 mm Motore Zip'!$E$33+'100 mm Motore Zip'!$E$34+'100 mm Motore Zip'!$E$35+'100 mm Motore Zip'!$E$36+'100 mm Motore Zip'!$E$37+'100 mm Motore Zip'!$E$38+'100 mm Motore Zip'!$E$40*R49/100+'100 mm Motore Zip'!$E$41+'100 mm Motore Zip'!$E$42+'100 mm Motore Zip'!$E$43*R49/100+'100 mm Motore Zip'!$E$44*2*R49/100+'100 mm Motore Zip'!$E$45*R49*2/100+'100 mm Motore Zip'!$E$46*R49/100</f>
        <v>489.80800000000005</v>
      </c>
      <c r="S50" s="116">
        <f>'100 mm Motore Zip'!$E$21*S49/100+'100 mm Motore Zip'!$E$22*S49/100+'100 mm Motore Zip'!$E$23*S49/100+'100 mm Motore Zip'!$E$24+'100 mm Motore Zip'!$E$25*2+'100 mm Motore Zip'!$H$26*S49/100+'100 mm Motore Zip'!$H$27+'100 mm Motore Zip'!$E$28+'100 mm Motore Zip'!$E$30*S49/100+'100 mm Motore Zip'!$E$31+'100 mm Motore Zip'!$E$32+'100 mm Motore Zip'!$E$33+'100 mm Motore Zip'!$E$34+'100 mm Motore Zip'!$E$35+'100 mm Motore Zip'!$E$36+'100 mm Motore Zip'!$E$37+'100 mm Motore Zip'!$E$38+'100 mm Motore Zip'!$E$40*S49/100+'100 mm Motore Zip'!$E$41+'100 mm Motore Zip'!$E$42+'100 mm Motore Zip'!$E$43*S49/100+'100 mm Motore Zip'!$E$44*2*S49/100+'100 mm Motore Zip'!$E$45*S49*2/100+'100 mm Motore Zip'!$E$46*S49/100</f>
        <v>502.81599999999997</v>
      </c>
      <c r="T50" s="116">
        <f>'100 mm Motore Zip'!$E$21*T49/100+'100 mm Motore Zip'!$E$22*T49/100+'100 mm Motore Zip'!$E$23*T49/100+'100 mm Motore Zip'!$E$24+'100 mm Motore Zip'!$E$25*2+'100 mm Motore Zip'!$H$26*T49/100+'100 mm Motore Zip'!$H$27+'100 mm Motore Zip'!$E$28+'100 mm Motore Zip'!$E$30*T49/100+'100 mm Motore Zip'!$E$31+'100 mm Motore Zip'!$E$32+'100 mm Motore Zip'!$E$33+'100 mm Motore Zip'!$E$34+'100 mm Motore Zip'!$E$35+'100 mm Motore Zip'!$E$36+'100 mm Motore Zip'!$E$37+'100 mm Motore Zip'!$E$38+'100 mm Motore Zip'!$E$40*T49/100+'100 mm Motore Zip'!$E$41+'100 mm Motore Zip'!$E$42+'100 mm Motore Zip'!$E$43*T49/100+'100 mm Motore Zip'!$E$44*2*T49/100+'100 mm Motore Zip'!$E$45*T49*2/100+'100 mm Motore Zip'!$E$46*T49/100</f>
        <v>515.82399999999996</v>
      </c>
      <c r="U50" s="116">
        <f>'100 mm Motore Zip'!$E$21*U49/100+'100 mm Motore Zip'!$E$22*U49/100+'100 mm Motore Zip'!$E$23*U49/100+'100 mm Motore Zip'!$E$24+'100 mm Motore Zip'!$E$25*2+'100 mm Motore Zip'!$H$26*U49/100+'100 mm Motore Zip'!$H$27+'100 mm Motore Zip'!$E$28+'100 mm Motore Zip'!$E$30*U49/100+'100 mm Motore Zip'!$E$31+'100 mm Motore Zip'!$E$32+'100 mm Motore Zip'!$E$33+'100 mm Motore Zip'!$E$34+'100 mm Motore Zip'!$E$35+'100 mm Motore Zip'!$E$36+'100 mm Motore Zip'!$E$37+'100 mm Motore Zip'!$E$38+'100 mm Motore Zip'!$E$40*U49/100+'100 mm Motore Zip'!$E$41+'100 mm Motore Zip'!$E$42+'100 mm Motore Zip'!$E$43*U49/100+'100 mm Motore Zip'!$E$44*2*U49/100+'100 mm Motore Zip'!$E$45*U49*2/100+'100 mm Motore Zip'!$E$46*U49/100</f>
        <v>528.83199999999999</v>
      </c>
      <c r="V50" s="116">
        <f>'100 mm Motore Zip'!$E$21*V49/100+'100 mm Motore Zip'!$E$22*V49/100+'100 mm Motore Zip'!$E$23*V49/100+'100 mm Motore Zip'!$E$24+'100 mm Motore Zip'!$E$25*2+'100 mm Motore Zip'!$H$26*V49/100+'100 mm Motore Zip'!$H$27+'100 mm Motore Zip'!$E$28+'100 mm Motore Zip'!$E$30*V49/100+'100 mm Motore Zip'!$E$31+'100 mm Motore Zip'!$E$32+'100 mm Motore Zip'!$E$33+'100 mm Motore Zip'!$E$34+'100 mm Motore Zip'!$E$35+'100 mm Motore Zip'!$E$36+'100 mm Motore Zip'!$E$37+'100 mm Motore Zip'!$E$38+'100 mm Motore Zip'!$E$40*V49/100+'100 mm Motore Zip'!$E$41+'100 mm Motore Zip'!$E$42+'100 mm Motore Zip'!$E$43*V49/100+'100 mm Motore Zip'!$E$44*2*V49/100+'100 mm Motore Zip'!$E$45*V49*2/100+'100 mm Motore Zip'!$E$46*V49/100</f>
        <v>541.83999999999992</v>
      </c>
    </row>
    <row r="51" spans="1:22" x14ac:dyDescent="0.25">
      <c r="A51" s="1">
        <v>110</v>
      </c>
      <c r="B51" s="117">
        <f>B50</f>
        <v>281.68</v>
      </c>
      <c r="C51" s="117">
        <f t="shared" ref="C51:V63" si="21">C50</f>
        <v>294.68799999999999</v>
      </c>
      <c r="D51" s="117">
        <f t="shared" si="21"/>
        <v>307.69599999999997</v>
      </c>
      <c r="E51" s="117">
        <f t="shared" si="21"/>
        <v>320.70399999999989</v>
      </c>
      <c r="F51" s="117">
        <f t="shared" si="21"/>
        <v>333.71199999999988</v>
      </c>
      <c r="G51" s="117">
        <f t="shared" si="21"/>
        <v>346.71999999999991</v>
      </c>
      <c r="H51" s="117">
        <f t="shared" si="21"/>
        <v>359.72799999999995</v>
      </c>
      <c r="I51" s="117">
        <f t="shared" si="21"/>
        <v>372.73600000000005</v>
      </c>
      <c r="J51" s="117">
        <f t="shared" si="21"/>
        <v>385.74399999999997</v>
      </c>
      <c r="K51" s="117">
        <f t="shared" si="21"/>
        <v>398.75200000000001</v>
      </c>
      <c r="L51" s="117">
        <f t="shared" si="21"/>
        <v>411.7600000000001</v>
      </c>
      <c r="M51" s="117">
        <f t="shared" si="21"/>
        <v>424.76799999999997</v>
      </c>
      <c r="N51" s="117">
        <f t="shared" si="21"/>
        <v>437.77600000000001</v>
      </c>
      <c r="O51" s="117">
        <f t="shared" si="21"/>
        <v>450.78399999999993</v>
      </c>
      <c r="P51" s="117">
        <f t="shared" si="21"/>
        <v>463.79200000000003</v>
      </c>
      <c r="Q51" s="117">
        <f t="shared" si="21"/>
        <v>476.8</v>
      </c>
      <c r="R51" s="117">
        <f t="shared" si="21"/>
        <v>489.80800000000005</v>
      </c>
      <c r="S51" s="117">
        <f t="shared" si="21"/>
        <v>502.81599999999997</v>
      </c>
      <c r="T51" s="117">
        <f t="shared" si="21"/>
        <v>515.82399999999996</v>
      </c>
      <c r="U51" s="117">
        <f t="shared" si="21"/>
        <v>528.83199999999999</v>
      </c>
      <c r="V51" s="117">
        <f t="shared" si="21"/>
        <v>541.83999999999992</v>
      </c>
    </row>
    <row r="52" spans="1:22" x14ac:dyDescent="0.25">
      <c r="A52" s="1">
        <v>120</v>
      </c>
      <c r="B52" s="117">
        <f t="shared" ref="B52:Q67" si="22">B51</f>
        <v>281.68</v>
      </c>
      <c r="C52" s="117">
        <f t="shared" si="21"/>
        <v>294.68799999999999</v>
      </c>
      <c r="D52" s="117">
        <f t="shared" si="21"/>
        <v>307.69599999999997</v>
      </c>
      <c r="E52" s="117">
        <f t="shared" si="21"/>
        <v>320.70399999999989</v>
      </c>
      <c r="F52" s="117">
        <f t="shared" si="21"/>
        <v>333.71199999999988</v>
      </c>
      <c r="G52" s="117">
        <f t="shared" si="21"/>
        <v>346.71999999999991</v>
      </c>
      <c r="H52" s="117">
        <f t="shared" si="21"/>
        <v>359.72799999999995</v>
      </c>
      <c r="I52" s="117">
        <f t="shared" si="21"/>
        <v>372.73600000000005</v>
      </c>
      <c r="J52" s="117">
        <f t="shared" si="21"/>
        <v>385.74399999999997</v>
      </c>
      <c r="K52" s="117">
        <f t="shared" si="21"/>
        <v>398.75200000000001</v>
      </c>
      <c r="L52" s="117">
        <f t="shared" si="21"/>
        <v>411.7600000000001</v>
      </c>
      <c r="M52" s="117">
        <f t="shared" si="21"/>
        <v>424.76799999999997</v>
      </c>
      <c r="N52" s="117">
        <f t="shared" si="21"/>
        <v>437.77600000000001</v>
      </c>
      <c r="O52" s="117">
        <f t="shared" si="21"/>
        <v>450.78399999999993</v>
      </c>
      <c r="P52" s="117">
        <f t="shared" si="21"/>
        <v>463.79200000000003</v>
      </c>
      <c r="Q52" s="117">
        <f t="shared" si="21"/>
        <v>476.8</v>
      </c>
      <c r="R52" s="117">
        <f t="shared" si="21"/>
        <v>489.80800000000005</v>
      </c>
      <c r="S52" s="117">
        <f t="shared" si="21"/>
        <v>502.81599999999997</v>
      </c>
      <c r="T52" s="117">
        <f t="shared" si="21"/>
        <v>515.82399999999996</v>
      </c>
      <c r="U52" s="117">
        <f t="shared" si="21"/>
        <v>528.83199999999999</v>
      </c>
      <c r="V52" s="117">
        <f t="shared" si="21"/>
        <v>541.83999999999992</v>
      </c>
    </row>
    <row r="53" spans="1:22" x14ac:dyDescent="0.25">
      <c r="A53" s="1">
        <v>130</v>
      </c>
      <c r="B53" s="117">
        <f t="shared" si="22"/>
        <v>281.68</v>
      </c>
      <c r="C53" s="117">
        <f t="shared" si="21"/>
        <v>294.68799999999999</v>
      </c>
      <c r="D53" s="117">
        <f t="shared" si="21"/>
        <v>307.69599999999997</v>
      </c>
      <c r="E53" s="117">
        <f t="shared" si="21"/>
        <v>320.70399999999989</v>
      </c>
      <c r="F53" s="117">
        <f t="shared" si="21"/>
        <v>333.71199999999988</v>
      </c>
      <c r="G53" s="117">
        <f t="shared" si="21"/>
        <v>346.71999999999991</v>
      </c>
      <c r="H53" s="117">
        <f t="shared" si="21"/>
        <v>359.72799999999995</v>
      </c>
      <c r="I53" s="117">
        <f t="shared" si="21"/>
        <v>372.73600000000005</v>
      </c>
      <c r="J53" s="117">
        <f t="shared" si="21"/>
        <v>385.74399999999997</v>
      </c>
      <c r="K53" s="117">
        <f t="shared" si="21"/>
        <v>398.75200000000001</v>
      </c>
      <c r="L53" s="117">
        <f t="shared" si="21"/>
        <v>411.7600000000001</v>
      </c>
      <c r="M53" s="117">
        <f t="shared" si="21"/>
        <v>424.76799999999997</v>
      </c>
      <c r="N53" s="117">
        <f t="shared" si="21"/>
        <v>437.77600000000001</v>
      </c>
      <c r="O53" s="117">
        <f t="shared" si="21"/>
        <v>450.78399999999993</v>
      </c>
      <c r="P53" s="117">
        <f t="shared" si="21"/>
        <v>463.79200000000003</v>
      </c>
      <c r="Q53" s="117">
        <f t="shared" si="21"/>
        <v>476.8</v>
      </c>
      <c r="R53" s="117">
        <f t="shared" si="21"/>
        <v>489.80800000000005</v>
      </c>
      <c r="S53" s="117">
        <f t="shared" si="21"/>
        <v>502.81599999999997</v>
      </c>
      <c r="T53" s="117">
        <f t="shared" si="21"/>
        <v>515.82399999999996</v>
      </c>
      <c r="U53" s="117">
        <f t="shared" si="21"/>
        <v>528.83199999999999</v>
      </c>
      <c r="V53" s="117">
        <f t="shared" si="21"/>
        <v>541.83999999999992</v>
      </c>
    </row>
    <row r="54" spans="1:22" x14ac:dyDescent="0.25">
      <c r="A54" s="1">
        <v>140</v>
      </c>
      <c r="B54" s="117">
        <f t="shared" si="22"/>
        <v>281.68</v>
      </c>
      <c r="C54" s="117">
        <f t="shared" si="21"/>
        <v>294.68799999999999</v>
      </c>
      <c r="D54" s="117">
        <f t="shared" si="21"/>
        <v>307.69599999999997</v>
      </c>
      <c r="E54" s="117">
        <f t="shared" si="21"/>
        <v>320.70399999999989</v>
      </c>
      <c r="F54" s="117">
        <f t="shared" si="21"/>
        <v>333.71199999999988</v>
      </c>
      <c r="G54" s="117">
        <f t="shared" si="21"/>
        <v>346.71999999999991</v>
      </c>
      <c r="H54" s="117">
        <f t="shared" si="21"/>
        <v>359.72799999999995</v>
      </c>
      <c r="I54" s="117">
        <f t="shared" si="21"/>
        <v>372.73600000000005</v>
      </c>
      <c r="J54" s="117">
        <f t="shared" si="21"/>
        <v>385.74399999999997</v>
      </c>
      <c r="K54" s="117">
        <f t="shared" si="21"/>
        <v>398.75200000000001</v>
      </c>
      <c r="L54" s="117">
        <f t="shared" si="21"/>
        <v>411.7600000000001</v>
      </c>
      <c r="M54" s="117">
        <f t="shared" si="21"/>
        <v>424.76799999999997</v>
      </c>
      <c r="N54" s="117">
        <f t="shared" si="21"/>
        <v>437.77600000000001</v>
      </c>
      <c r="O54" s="117">
        <f t="shared" si="21"/>
        <v>450.78399999999993</v>
      </c>
      <c r="P54" s="117">
        <f t="shared" si="21"/>
        <v>463.79200000000003</v>
      </c>
      <c r="Q54" s="117">
        <f t="shared" si="21"/>
        <v>476.8</v>
      </c>
      <c r="R54" s="117">
        <f t="shared" si="21"/>
        <v>489.80800000000005</v>
      </c>
      <c r="S54" s="117">
        <f t="shared" si="21"/>
        <v>502.81599999999997</v>
      </c>
      <c r="T54" s="117">
        <f t="shared" si="21"/>
        <v>515.82399999999996</v>
      </c>
      <c r="U54" s="117">
        <f t="shared" si="21"/>
        <v>528.83199999999999</v>
      </c>
      <c r="V54" s="117">
        <f t="shared" si="21"/>
        <v>541.83999999999992</v>
      </c>
    </row>
    <row r="55" spans="1:22" x14ac:dyDescent="0.25">
      <c r="A55" s="1">
        <v>150</v>
      </c>
      <c r="B55" s="117">
        <f t="shared" si="22"/>
        <v>281.68</v>
      </c>
      <c r="C55" s="117">
        <f t="shared" si="21"/>
        <v>294.68799999999999</v>
      </c>
      <c r="D55" s="117">
        <f t="shared" si="21"/>
        <v>307.69599999999997</v>
      </c>
      <c r="E55" s="117">
        <f t="shared" si="21"/>
        <v>320.70399999999989</v>
      </c>
      <c r="F55" s="117">
        <f t="shared" si="21"/>
        <v>333.71199999999988</v>
      </c>
      <c r="G55" s="117">
        <f t="shared" si="21"/>
        <v>346.71999999999991</v>
      </c>
      <c r="H55" s="117">
        <f t="shared" si="21"/>
        <v>359.72799999999995</v>
      </c>
      <c r="I55" s="117">
        <f t="shared" si="21"/>
        <v>372.73600000000005</v>
      </c>
      <c r="J55" s="117">
        <f t="shared" si="21"/>
        <v>385.74399999999997</v>
      </c>
      <c r="K55" s="117">
        <f t="shared" si="21"/>
        <v>398.75200000000001</v>
      </c>
      <c r="L55" s="117">
        <f t="shared" si="21"/>
        <v>411.7600000000001</v>
      </c>
      <c r="M55" s="117">
        <f t="shared" si="21"/>
        <v>424.76799999999997</v>
      </c>
      <c r="N55" s="117">
        <f t="shared" si="21"/>
        <v>437.77600000000001</v>
      </c>
      <c r="O55" s="117">
        <f t="shared" si="21"/>
        <v>450.78399999999993</v>
      </c>
      <c r="P55" s="117">
        <f t="shared" si="21"/>
        <v>463.79200000000003</v>
      </c>
      <c r="Q55" s="117">
        <f t="shared" si="21"/>
        <v>476.8</v>
      </c>
      <c r="R55" s="117">
        <f t="shared" si="21"/>
        <v>489.80800000000005</v>
      </c>
      <c r="S55" s="117">
        <f t="shared" si="21"/>
        <v>502.81599999999997</v>
      </c>
      <c r="T55" s="117">
        <f t="shared" si="21"/>
        <v>515.82399999999996</v>
      </c>
      <c r="U55" s="117">
        <f t="shared" si="21"/>
        <v>528.83199999999999</v>
      </c>
      <c r="V55" s="117">
        <f t="shared" si="21"/>
        <v>541.83999999999992</v>
      </c>
    </row>
    <row r="56" spans="1:22" x14ac:dyDescent="0.25">
      <c r="A56" s="1">
        <v>160</v>
      </c>
      <c r="B56" s="117">
        <f t="shared" si="22"/>
        <v>281.68</v>
      </c>
      <c r="C56" s="117">
        <f t="shared" si="21"/>
        <v>294.68799999999999</v>
      </c>
      <c r="D56" s="117">
        <f t="shared" si="21"/>
        <v>307.69599999999997</v>
      </c>
      <c r="E56" s="117">
        <f t="shared" si="21"/>
        <v>320.70399999999989</v>
      </c>
      <c r="F56" s="117">
        <f t="shared" si="21"/>
        <v>333.71199999999988</v>
      </c>
      <c r="G56" s="117">
        <f t="shared" si="21"/>
        <v>346.71999999999991</v>
      </c>
      <c r="H56" s="117">
        <f t="shared" si="21"/>
        <v>359.72799999999995</v>
      </c>
      <c r="I56" s="117">
        <f t="shared" si="21"/>
        <v>372.73600000000005</v>
      </c>
      <c r="J56" s="117">
        <f t="shared" si="21"/>
        <v>385.74399999999997</v>
      </c>
      <c r="K56" s="117">
        <f t="shared" si="21"/>
        <v>398.75200000000001</v>
      </c>
      <c r="L56" s="117">
        <f t="shared" si="21"/>
        <v>411.7600000000001</v>
      </c>
      <c r="M56" s="117">
        <f t="shared" si="21"/>
        <v>424.76799999999997</v>
      </c>
      <c r="N56" s="117">
        <f t="shared" si="21"/>
        <v>437.77600000000001</v>
      </c>
      <c r="O56" s="117">
        <f t="shared" si="21"/>
        <v>450.78399999999993</v>
      </c>
      <c r="P56" s="117">
        <f t="shared" si="21"/>
        <v>463.79200000000003</v>
      </c>
      <c r="Q56" s="117">
        <f t="shared" si="21"/>
        <v>476.8</v>
      </c>
      <c r="R56" s="117">
        <f t="shared" si="21"/>
        <v>489.80800000000005</v>
      </c>
      <c r="S56" s="117">
        <f t="shared" si="21"/>
        <v>502.81599999999997</v>
      </c>
      <c r="T56" s="117">
        <f t="shared" si="21"/>
        <v>515.82399999999996</v>
      </c>
      <c r="U56" s="117">
        <f t="shared" si="21"/>
        <v>528.83199999999999</v>
      </c>
      <c r="V56" s="117">
        <f t="shared" si="21"/>
        <v>541.83999999999992</v>
      </c>
    </row>
    <row r="57" spans="1:22" x14ac:dyDescent="0.25">
      <c r="A57" s="1">
        <v>170</v>
      </c>
      <c r="B57" s="117">
        <f t="shared" si="22"/>
        <v>281.68</v>
      </c>
      <c r="C57" s="117">
        <f t="shared" si="21"/>
        <v>294.68799999999999</v>
      </c>
      <c r="D57" s="117">
        <f t="shared" si="21"/>
        <v>307.69599999999997</v>
      </c>
      <c r="E57" s="117">
        <f t="shared" si="21"/>
        <v>320.70399999999989</v>
      </c>
      <c r="F57" s="117">
        <f t="shared" si="21"/>
        <v>333.71199999999988</v>
      </c>
      <c r="G57" s="117">
        <f t="shared" si="21"/>
        <v>346.71999999999991</v>
      </c>
      <c r="H57" s="117">
        <f t="shared" si="21"/>
        <v>359.72799999999995</v>
      </c>
      <c r="I57" s="117">
        <f t="shared" si="21"/>
        <v>372.73600000000005</v>
      </c>
      <c r="J57" s="117">
        <f t="shared" si="21"/>
        <v>385.74399999999997</v>
      </c>
      <c r="K57" s="117">
        <f t="shared" si="21"/>
        <v>398.75200000000001</v>
      </c>
      <c r="L57" s="117">
        <f t="shared" si="21"/>
        <v>411.7600000000001</v>
      </c>
      <c r="M57" s="117">
        <f t="shared" si="21"/>
        <v>424.76799999999997</v>
      </c>
      <c r="N57" s="117">
        <f t="shared" si="21"/>
        <v>437.77600000000001</v>
      </c>
      <c r="O57" s="117">
        <f t="shared" si="21"/>
        <v>450.78399999999993</v>
      </c>
      <c r="P57" s="117">
        <f t="shared" si="21"/>
        <v>463.79200000000003</v>
      </c>
      <c r="Q57" s="117">
        <f t="shared" si="21"/>
        <v>476.8</v>
      </c>
      <c r="R57" s="117">
        <f t="shared" si="21"/>
        <v>489.80800000000005</v>
      </c>
      <c r="S57" s="117">
        <f t="shared" si="21"/>
        <v>502.81599999999997</v>
      </c>
      <c r="T57" s="117">
        <f t="shared" si="21"/>
        <v>515.82399999999996</v>
      </c>
      <c r="U57" s="117">
        <f t="shared" si="21"/>
        <v>528.83199999999999</v>
      </c>
      <c r="V57" s="117">
        <f t="shared" si="21"/>
        <v>541.83999999999992</v>
      </c>
    </row>
    <row r="58" spans="1:22" x14ac:dyDescent="0.25">
      <c r="A58" s="1">
        <v>180</v>
      </c>
      <c r="B58" s="117">
        <f t="shared" si="22"/>
        <v>281.68</v>
      </c>
      <c r="C58" s="117">
        <f t="shared" si="21"/>
        <v>294.68799999999999</v>
      </c>
      <c r="D58" s="117">
        <f t="shared" si="21"/>
        <v>307.69599999999997</v>
      </c>
      <c r="E58" s="117">
        <f t="shared" si="21"/>
        <v>320.70399999999989</v>
      </c>
      <c r="F58" s="117">
        <f t="shared" si="21"/>
        <v>333.71199999999988</v>
      </c>
      <c r="G58" s="117">
        <f t="shared" si="21"/>
        <v>346.71999999999991</v>
      </c>
      <c r="H58" s="117">
        <f t="shared" si="21"/>
        <v>359.72799999999995</v>
      </c>
      <c r="I58" s="117">
        <f t="shared" si="21"/>
        <v>372.73600000000005</v>
      </c>
      <c r="J58" s="117">
        <f t="shared" si="21"/>
        <v>385.74399999999997</v>
      </c>
      <c r="K58" s="117">
        <f t="shared" si="21"/>
        <v>398.75200000000001</v>
      </c>
      <c r="L58" s="117">
        <f t="shared" si="21"/>
        <v>411.7600000000001</v>
      </c>
      <c r="M58" s="117">
        <f t="shared" si="21"/>
        <v>424.76799999999997</v>
      </c>
      <c r="N58" s="117">
        <f t="shared" si="21"/>
        <v>437.77600000000001</v>
      </c>
      <c r="O58" s="117">
        <f t="shared" si="21"/>
        <v>450.78399999999993</v>
      </c>
      <c r="P58" s="117">
        <f t="shared" si="21"/>
        <v>463.79200000000003</v>
      </c>
      <c r="Q58" s="117">
        <f t="shared" si="21"/>
        <v>476.8</v>
      </c>
      <c r="R58" s="117">
        <f t="shared" si="21"/>
        <v>489.80800000000005</v>
      </c>
      <c r="S58" s="117">
        <f t="shared" si="21"/>
        <v>502.81599999999997</v>
      </c>
      <c r="T58" s="117">
        <f t="shared" si="21"/>
        <v>515.82399999999996</v>
      </c>
      <c r="U58" s="117">
        <f t="shared" si="21"/>
        <v>528.83199999999999</v>
      </c>
      <c r="V58" s="117">
        <f t="shared" si="21"/>
        <v>541.83999999999992</v>
      </c>
    </row>
    <row r="59" spans="1:22" x14ac:dyDescent="0.25">
      <c r="A59" s="1">
        <v>190</v>
      </c>
      <c r="B59" s="117">
        <f t="shared" si="22"/>
        <v>281.68</v>
      </c>
      <c r="C59" s="117">
        <f t="shared" si="21"/>
        <v>294.68799999999999</v>
      </c>
      <c r="D59" s="117">
        <f t="shared" si="21"/>
        <v>307.69599999999997</v>
      </c>
      <c r="E59" s="117">
        <f t="shared" si="21"/>
        <v>320.70399999999989</v>
      </c>
      <c r="F59" s="117">
        <f t="shared" si="21"/>
        <v>333.71199999999988</v>
      </c>
      <c r="G59" s="117">
        <f t="shared" si="21"/>
        <v>346.71999999999991</v>
      </c>
      <c r="H59" s="117">
        <f t="shared" si="21"/>
        <v>359.72799999999995</v>
      </c>
      <c r="I59" s="117">
        <f t="shared" si="21"/>
        <v>372.73600000000005</v>
      </c>
      <c r="J59" s="117">
        <f t="shared" si="21"/>
        <v>385.74399999999997</v>
      </c>
      <c r="K59" s="117">
        <f t="shared" si="21"/>
        <v>398.75200000000001</v>
      </c>
      <c r="L59" s="117">
        <f t="shared" si="21"/>
        <v>411.7600000000001</v>
      </c>
      <c r="M59" s="117">
        <f t="shared" si="21"/>
        <v>424.76799999999997</v>
      </c>
      <c r="N59" s="117">
        <f t="shared" si="21"/>
        <v>437.77600000000001</v>
      </c>
      <c r="O59" s="117">
        <f t="shared" si="21"/>
        <v>450.78399999999993</v>
      </c>
      <c r="P59" s="117">
        <f t="shared" si="21"/>
        <v>463.79200000000003</v>
      </c>
      <c r="Q59" s="117">
        <f t="shared" si="21"/>
        <v>476.8</v>
      </c>
      <c r="R59" s="117">
        <f t="shared" si="21"/>
        <v>489.80800000000005</v>
      </c>
      <c r="S59" s="117">
        <f t="shared" si="21"/>
        <v>502.81599999999997</v>
      </c>
      <c r="T59" s="117">
        <f t="shared" si="21"/>
        <v>515.82399999999996</v>
      </c>
      <c r="U59" s="117">
        <f t="shared" si="21"/>
        <v>528.83199999999999</v>
      </c>
      <c r="V59" s="117">
        <f t="shared" si="21"/>
        <v>541.83999999999992</v>
      </c>
    </row>
    <row r="60" spans="1:22" x14ac:dyDescent="0.25">
      <c r="A60" s="1">
        <v>200</v>
      </c>
      <c r="B60" s="117">
        <f t="shared" si="22"/>
        <v>281.68</v>
      </c>
      <c r="C60" s="117">
        <f t="shared" si="21"/>
        <v>294.68799999999999</v>
      </c>
      <c r="D60" s="117">
        <f t="shared" si="21"/>
        <v>307.69599999999997</v>
      </c>
      <c r="E60" s="117">
        <f t="shared" si="21"/>
        <v>320.70399999999989</v>
      </c>
      <c r="F60" s="117">
        <f t="shared" si="21"/>
        <v>333.71199999999988</v>
      </c>
      <c r="G60" s="117">
        <f t="shared" si="21"/>
        <v>346.71999999999991</v>
      </c>
      <c r="H60" s="117">
        <f t="shared" si="21"/>
        <v>359.72799999999995</v>
      </c>
      <c r="I60" s="117">
        <f t="shared" si="21"/>
        <v>372.73600000000005</v>
      </c>
      <c r="J60" s="117">
        <f t="shared" si="21"/>
        <v>385.74399999999997</v>
      </c>
      <c r="K60" s="117">
        <f t="shared" si="21"/>
        <v>398.75200000000001</v>
      </c>
      <c r="L60" s="117">
        <f t="shared" si="21"/>
        <v>411.7600000000001</v>
      </c>
      <c r="M60" s="117">
        <f t="shared" si="21"/>
        <v>424.76799999999997</v>
      </c>
      <c r="N60" s="117">
        <f t="shared" si="21"/>
        <v>437.77600000000001</v>
      </c>
      <c r="O60" s="117">
        <f t="shared" si="21"/>
        <v>450.78399999999993</v>
      </c>
      <c r="P60" s="117">
        <f t="shared" si="21"/>
        <v>463.79200000000003</v>
      </c>
      <c r="Q60" s="117">
        <f t="shared" si="21"/>
        <v>476.8</v>
      </c>
      <c r="R60" s="117">
        <f t="shared" si="21"/>
        <v>489.80800000000005</v>
      </c>
      <c r="S60" s="117">
        <f t="shared" si="21"/>
        <v>502.81599999999997</v>
      </c>
      <c r="T60" s="117">
        <f t="shared" si="21"/>
        <v>515.82399999999996</v>
      </c>
      <c r="U60" s="117">
        <f t="shared" si="21"/>
        <v>528.83199999999999</v>
      </c>
      <c r="V60" s="117">
        <f t="shared" si="21"/>
        <v>541.83999999999992</v>
      </c>
    </row>
    <row r="61" spans="1:22" x14ac:dyDescent="0.25">
      <c r="A61" s="1">
        <v>210</v>
      </c>
      <c r="B61" s="117">
        <f t="shared" si="22"/>
        <v>281.68</v>
      </c>
      <c r="C61" s="117">
        <f t="shared" si="21"/>
        <v>294.68799999999999</v>
      </c>
      <c r="D61" s="117">
        <f t="shared" si="21"/>
        <v>307.69599999999997</v>
      </c>
      <c r="E61" s="117">
        <f t="shared" si="21"/>
        <v>320.70399999999989</v>
      </c>
      <c r="F61" s="117">
        <f t="shared" si="21"/>
        <v>333.71199999999988</v>
      </c>
      <c r="G61" s="117">
        <f t="shared" si="21"/>
        <v>346.71999999999991</v>
      </c>
      <c r="H61" s="117">
        <f t="shared" si="21"/>
        <v>359.72799999999995</v>
      </c>
      <c r="I61" s="117">
        <f t="shared" si="21"/>
        <v>372.73600000000005</v>
      </c>
      <c r="J61" s="117">
        <f t="shared" si="21"/>
        <v>385.74399999999997</v>
      </c>
      <c r="K61" s="117">
        <f t="shared" si="21"/>
        <v>398.75200000000001</v>
      </c>
      <c r="L61" s="117">
        <f t="shared" si="21"/>
        <v>411.7600000000001</v>
      </c>
      <c r="M61" s="117">
        <f t="shared" si="21"/>
        <v>424.76799999999997</v>
      </c>
      <c r="N61" s="117">
        <f t="shared" si="21"/>
        <v>437.77600000000001</v>
      </c>
      <c r="O61" s="117">
        <f t="shared" si="21"/>
        <v>450.78399999999993</v>
      </c>
      <c r="P61" s="117">
        <f t="shared" si="21"/>
        <v>463.79200000000003</v>
      </c>
      <c r="Q61" s="117">
        <f t="shared" si="21"/>
        <v>476.8</v>
      </c>
      <c r="R61" s="117">
        <f t="shared" si="21"/>
        <v>489.80800000000005</v>
      </c>
      <c r="S61" s="117">
        <f t="shared" si="21"/>
        <v>502.81599999999997</v>
      </c>
      <c r="T61" s="117">
        <f t="shared" si="21"/>
        <v>515.82399999999996</v>
      </c>
      <c r="U61" s="117">
        <f t="shared" si="21"/>
        <v>528.83199999999999</v>
      </c>
      <c r="V61" s="117">
        <f t="shared" si="21"/>
        <v>541.83999999999992</v>
      </c>
    </row>
    <row r="62" spans="1:22" x14ac:dyDescent="0.25">
      <c r="A62" s="1">
        <v>220</v>
      </c>
      <c r="B62" s="117">
        <f t="shared" si="22"/>
        <v>281.68</v>
      </c>
      <c r="C62" s="117">
        <f t="shared" si="21"/>
        <v>294.68799999999999</v>
      </c>
      <c r="D62" s="117">
        <f t="shared" si="21"/>
        <v>307.69599999999997</v>
      </c>
      <c r="E62" s="117">
        <f t="shared" si="21"/>
        <v>320.70399999999989</v>
      </c>
      <c r="F62" s="117">
        <f t="shared" si="21"/>
        <v>333.71199999999988</v>
      </c>
      <c r="G62" s="117">
        <f t="shared" si="21"/>
        <v>346.71999999999991</v>
      </c>
      <c r="H62" s="117">
        <f t="shared" si="21"/>
        <v>359.72799999999995</v>
      </c>
      <c r="I62" s="117">
        <f t="shared" si="21"/>
        <v>372.73600000000005</v>
      </c>
      <c r="J62" s="117">
        <f t="shared" si="21"/>
        <v>385.74399999999997</v>
      </c>
      <c r="K62" s="117">
        <f t="shared" si="21"/>
        <v>398.75200000000001</v>
      </c>
      <c r="L62" s="117">
        <f t="shared" si="21"/>
        <v>411.7600000000001</v>
      </c>
      <c r="M62" s="117">
        <f t="shared" si="21"/>
        <v>424.76799999999997</v>
      </c>
      <c r="N62" s="117">
        <f t="shared" si="21"/>
        <v>437.77600000000001</v>
      </c>
      <c r="O62" s="117">
        <f t="shared" si="21"/>
        <v>450.78399999999993</v>
      </c>
      <c r="P62" s="117">
        <f t="shared" si="21"/>
        <v>463.79200000000003</v>
      </c>
      <c r="Q62" s="117">
        <f t="shared" si="21"/>
        <v>476.8</v>
      </c>
      <c r="R62" s="117">
        <f t="shared" si="21"/>
        <v>489.80800000000005</v>
      </c>
      <c r="S62" s="117">
        <f t="shared" si="21"/>
        <v>502.81599999999997</v>
      </c>
      <c r="T62" s="117">
        <f t="shared" si="21"/>
        <v>515.82399999999996</v>
      </c>
      <c r="U62" s="117">
        <f t="shared" si="21"/>
        <v>528.83199999999999</v>
      </c>
      <c r="V62" s="117">
        <f t="shared" si="21"/>
        <v>541.83999999999992</v>
      </c>
    </row>
    <row r="63" spans="1:22" x14ac:dyDescent="0.25">
      <c r="A63" s="1">
        <v>230</v>
      </c>
      <c r="B63" s="117">
        <f t="shared" si="22"/>
        <v>281.68</v>
      </c>
      <c r="C63" s="117">
        <f t="shared" si="21"/>
        <v>294.68799999999999</v>
      </c>
      <c r="D63" s="117">
        <f t="shared" si="21"/>
        <v>307.69599999999997</v>
      </c>
      <c r="E63" s="117">
        <f t="shared" si="21"/>
        <v>320.70399999999989</v>
      </c>
      <c r="F63" s="117">
        <f t="shared" si="21"/>
        <v>333.71199999999988</v>
      </c>
      <c r="G63" s="117">
        <f t="shared" si="21"/>
        <v>346.71999999999991</v>
      </c>
      <c r="H63" s="117">
        <f t="shared" si="21"/>
        <v>359.72799999999995</v>
      </c>
      <c r="I63" s="117">
        <f t="shared" si="21"/>
        <v>372.73600000000005</v>
      </c>
      <c r="J63" s="117">
        <f t="shared" si="21"/>
        <v>385.74399999999997</v>
      </c>
      <c r="K63" s="117">
        <f t="shared" si="21"/>
        <v>398.75200000000001</v>
      </c>
      <c r="L63" s="117">
        <f t="shared" si="21"/>
        <v>411.7600000000001</v>
      </c>
      <c r="M63" s="117">
        <f t="shared" si="21"/>
        <v>424.76799999999997</v>
      </c>
      <c r="N63" s="117">
        <f t="shared" si="21"/>
        <v>437.77600000000001</v>
      </c>
      <c r="O63" s="117">
        <f t="shared" si="21"/>
        <v>450.78399999999993</v>
      </c>
      <c r="P63" s="117">
        <f t="shared" si="21"/>
        <v>463.79200000000003</v>
      </c>
      <c r="Q63" s="117">
        <f t="shared" si="21"/>
        <v>476.8</v>
      </c>
      <c r="R63" s="117">
        <f t="shared" ref="R63:V70" si="23">R62</f>
        <v>489.80800000000005</v>
      </c>
      <c r="S63" s="117">
        <f t="shared" si="23"/>
        <v>502.81599999999997</v>
      </c>
      <c r="T63" s="117">
        <f t="shared" si="23"/>
        <v>515.82399999999996</v>
      </c>
      <c r="U63" s="117">
        <f t="shared" si="23"/>
        <v>528.83199999999999</v>
      </c>
      <c r="V63" s="117">
        <f t="shared" si="23"/>
        <v>541.83999999999992</v>
      </c>
    </row>
    <row r="64" spans="1:22" x14ac:dyDescent="0.25">
      <c r="A64" s="1">
        <v>240</v>
      </c>
      <c r="B64" s="117">
        <f t="shared" si="22"/>
        <v>281.68</v>
      </c>
      <c r="C64" s="117">
        <f t="shared" si="22"/>
        <v>294.68799999999999</v>
      </c>
      <c r="D64" s="117">
        <f t="shared" si="22"/>
        <v>307.69599999999997</v>
      </c>
      <c r="E64" s="117">
        <f t="shared" si="22"/>
        <v>320.70399999999989</v>
      </c>
      <c r="F64" s="117">
        <f t="shared" si="22"/>
        <v>333.71199999999988</v>
      </c>
      <c r="G64" s="117">
        <f t="shared" si="22"/>
        <v>346.71999999999991</v>
      </c>
      <c r="H64" s="117">
        <f t="shared" si="22"/>
        <v>359.72799999999995</v>
      </c>
      <c r="I64" s="117">
        <f t="shared" si="22"/>
        <v>372.73600000000005</v>
      </c>
      <c r="J64" s="117">
        <f t="shared" si="22"/>
        <v>385.74399999999997</v>
      </c>
      <c r="K64" s="117">
        <f t="shared" si="22"/>
        <v>398.75200000000001</v>
      </c>
      <c r="L64" s="117">
        <f t="shared" si="22"/>
        <v>411.7600000000001</v>
      </c>
      <c r="M64" s="117">
        <f t="shared" si="22"/>
        <v>424.76799999999997</v>
      </c>
      <c r="N64" s="117">
        <f t="shared" si="22"/>
        <v>437.77600000000001</v>
      </c>
      <c r="O64" s="117">
        <f t="shared" si="22"/>
        <v>450.78399999999993</v>
      </c>
      <c r="P64" s="117">
        <f t="shared" si="22"/>
        <v>463.79200000000003</v>
      </c>
      <c r="Q64" s="117">
        <f t="shared" si="22"/>
        <v>476.8</v>
      </c>
      <c r="R64" s="117">
        <f t="shared" si="23"/>
        <v>489.80800000000005</v>
      </c>
      <c r="S64" s="117">
        <f t="shared" si="23"/>
        <v>502.81599999999997</v>
      </c>
      <c r="T64" s="117">
        <f t="shared" si="23"/>
        <v>515.82399999999996</v>
      </c>
      <c r="U64" s="117">
        <f t="shared" si="23"/>
        <v>528.83199999999999</v>
      </c>
      <c r="V64" s="117">
        <f t="shared" si="23"/>
        <v>541.83999999999992</v>
      </c>
    </row>
    <row r="65" spans="1:22" x14ac:dyDescent="0.25">
      <c r="A65" s="1">
        <v>250</v>
      </c>
      <c r="B65" s="117">
        <f t="shared" si="22"/>
        <v>281.68</v>
      </c>
      <c r="C65" s="117">
        <f t="shared" si="22"/>
        <v>294.68799999999999</v>
      </c>
      <c r="D65" s="117">
        <f t="shared" si="22"/>
        <v>307.69599999999997</v>
      </c>
      <c r="E65" s="117">
        <f t="shared" si="22"/>
        <v>320.70399999999989</v>
      </c>
      <c r="F65" s="117">
        <f t="shared" si="22"/>
        <v>333.71199999999988</v>
      </c>
      <c r="G65" s="117">
        <f t="shared" si="22"/>
        <v>346.71999999999991</v>
      </c>
      <c r="H65" s="117">
        <f t="shared" si="22"/>
        <v>359.72799999999995</v>
      </c>
      <c r="I65" s="117">
        <f t="shared" si="22"/>
        <v>372.73600000000005</v>
      </c>
      <c r="J65" s="117">
        <f t="shared" si="22"/>
        <v>385.74399999999997</v>
      </c>
      <c r="K65" s="117">
        <f t="shared" si="22"/>
        <v>398.75200000000001</v>
      </c>
      <c r="L65" s="117">
        <f t="shared" si="22"/>
        <v>411.7600000000001</v>
      </c>
      <c r="M65" s="117">
        <f t="shared" si="22"/>
        <v>424.76799999999997</v>
      </c>
      <c r="N65" s="117">
        <f t="shared" si="22"/>
        <v>437.77600000000001</v>
      </c>
      <c r="O65" s="117">
        <f t="shared" si="22"/>
        <v>450.78399999999993</v>
      </c>
      <c r="P65" s="117">
        <f t="shared" si="22"/>
        <v>463.79200000000003</v>
      </c>
      <c r="Q65" s="117">
        <f t="shared" si="22"/>
        <v>476.8</v>
      </c>
      <c r="R65" s="117">
        <f t="shared" si="23"/>
        <v>489.80800000000005</v>
      </c>
      <c r="S65" s="117">
        <f t="shared" si="23"/>
        <v>502.81599999999997</v>
      </c>
      <c r="T65" s="117">
        <f t="shared" si="23"/>
        <v>515.82399999999996</v>
      </c>
      <c r="U65" s="117">
        <f t="shared" si="23"/>
        <v>528.83199999999999</v>
      </c>
      <c r="V65" s="117">
        <f t="shared" si="23"/>
        <v>541.83999999999992</v>
      </c>
    </row>
    <row r="66" spans="1:22" x14ac:dyDescent="0.25">
      <c r="A66" s="1">
        <v>260</v>
      </c>
      <c r="B66" s="117">
        <f t="shared" si="22"/>
        <v>281.68</v>
      </c>
      <c r="C66" s="117">
        <f t="shared" si="22"/>
        <v>294.68799999999999</v>
      </c>
      <c r="D66" s="117">
        <f t="shared" si="22"/>
        <v>307.69599999999997</v>
      </c>
      <c r="E66" s="117">
        <f t="shared" si="22"/>
        <v>320.70399999999989</v>
      </c>
      <c r="F66" s="117">
        <f t="shared" si="22"/>
        <v>333.71199999999988</v>
      </c>
      <c r="G66" s="117">
        <f t="shared" si="22"/>
        <v>346.71999999999991</v>
      </c>
      <c r="H66" s="117">
        <f t="shared" si="22"/>
        <v>359.72799999999995</v>
      </c>
      <c r="I66" s="117">
        <f t="shared" si="22"/>
        <v>372.73600000000005</v>
      </c>
      <c r="J66" s="117">
        <f t="shared" si="22"/>
        <v>385.74399999999997</v>
      </c>
      <c r="K66" s="117">
        <f t="shared" si="22"/>
        <v>398.75200000000001</v>
      </c>
      <c r="L66" s="117">
        <f t="shared" si="22"/>
        <v>411.7600000000001</v>
      </c>
      <c r="M66" s="117">
        <f t="shared" si="22"/>
        <v>424.76799999999997</v>
      </c>
      <c r="N66" s="117">
        <f t="shared" si="22"/>
        <v>437.77600000000001</v>
      </c>
      <c r="O66" s="117">
        <f t="shared" si="22"/>
        <v>450.78399999999993</v>
      </c>
      <c r="P66" s="117">
        <f t="shared" si="22"/>
        <v>463.79200000000003</v>
      </c>
      <c r="Q66" s="117">
        <f t="shared" si="22"/>
        <v>476.8</v>
      </c>
      <c r="R66" s="117">
        <f t="shared" si="23"/>
        <v>489.80800000000005</v>
      </c>
      <c r="S66" s="117">
        <f t="shared" si="23"/>
        <v>502.81599999999997</v>
      </c>
      <c r="T66" s="117">
        <f t="shared" si="23"/>
        <v>515.82399999999996</v>
      </c>
      <c r="U66" s="117">
        <f t="shared" si="23"/>
        <v>528.83199999999999</v>
      </c>
      <c r="V66" s="117">
        <f t="shared" si="23"/>
        <v>541.83999999999992</v>
      </c>
    </row>
    <row r="67" spans="1:22" x14ac:dyDescent="0.25">
      <c r="A67" s="1">
        <v>270</v>
      </c>
      <c r="B67" s="117">
        <f t="shared" si="22"/>
        <v>281.68</v>
      </c>
      <c r="C67" s="117">
        <f t="shared" si="22"/>
        <v>294.68799999999999</v>
      </c>
      <c r="D67" s="117">
        <f t="shared" si="22"/>
        <v>307.69599999999997</v>
      </c>
      <c r="E67" s="117">
        <f t="shared" si="22"/>
        <v>320.70399999999989</v>
      </c>
      <c r="F67" s="117">
        <f t="shared" si="22"/>
        <v>333.71199999999988</v>
      </c>
      <c r="G67" s="117">
        <f t="shared" si="22"/>
        <v>346.71999999999991</v>
      </c>
      <c r="H67" s="117">
        <f t="shared" si="22"/>
        <v>359.72799999999995</v>
      </c>
      <c r="I67" s="117">
        <f t="shared" si="22"/>
        <v>372.73600000000005</v>
      </c>
      <c r="J67" s="117">
        <f t="shared" si="22"/>
        <v>385.74399999999997</v>
      </c>
      <c r="K67" s="117">
        <f t="shared" si="22"/>
        <v>398.75200000000001</v>
      </c>
      <c r="L67" s="117">
        <f t="shared" si="22"/>
        <v>411.7600000000001</v>
      </c>
      <c r="M67" s="117">
        <f t="shared" si="22"/>
        <v>424.76799999999997</v>
      </c>
      <c r="N67" s="117">
        <f t="shared" si="22"/>
        <v>437.77600000000001</v>
      </c>
      <c r="O67" s="117">
        <f t="shared" si="22"/>
        <v>450.78399999999993</v>
      </c>
      <c r="P67" s="117">
        <f t="shared" si="22"/>
        <v>463.79200000000003</v>
      </c>
      <c r="Q67" s="117">
        <f t="shared" si="22"/>
        <v>476.8</v>
      </c>
      <c r="R67" s="117">
        <f t="shared" si="23"/>
        <v>489.80800000000005</v>
      </c>
      <c r="S67" s="117">
        <f t="shared" si="23"/>
        <v>502.81599999999997</v>
      </c>
      <c r="T67" s="117">
        <f t="shared" si="23"/>
        <v>515.82399999999996</v>
      </c>
      <c r="U67" s="117">
        <f t="shared" si="23"/>
        <v>528.83199999999999</v>
      </c>
      <c r="V67" s="117">
        <f t="shared" si="23"/>
        <v>541.83999999999992</v>
      </c>
    </row>
    <row r="68" spans="1:22" x14ac:dyDescent="0.25">
      <c r="A68" s="118">
        <v>280</v>
      </c>
      <c r="B68" s="119">
        <f t="shared" ref="B68:Q70" si="24">B67</f>
        <v>281.68</v>
      </c>
      <c r="C68" s="119">
        <f t="shared" si="24"/>
        <v>294.68799999999999</v>
      </c>
      <c r="D68" s="119">
        <f t="shared" si="24"/>
        <v>307.69599999999997</v>
      </c>
      <c r="E68" s="119">
        <f t="shared" si="24"/>
        <v>320.70399999999989</v>
      </c>
      <c r="F68" s="119">
        <f t="shared" si="24"/>
        <v>333.71199999999988</v>
      </c>
      <c r="G68" s="119">
        <f t="shared" si="24"/>
        <v>346.71999999999991</v>
      </c>
      <c r="H68" s="119">
        <f t="shared" si="24"/>
        <v>359.72799999999995</v>
      </c>
      <c r="I68" s="119">
        <f t="shared" si="24"/>
        <v>372.73600000000005</v>
      </c>
      <c r="J68" s="119">
        <f t="shared" si="24"/>
        <v>385.74399999999997</v>
      </c>
      <c r="K68" s="119">
        <f t="shared" si="24"/>
        <v>398.75200000000001</v>
      </c>
      <c r="L68" s="119">
        <f t="shared" si="24"/>
        <v>411.7600000000001</v>
      </c>
      <c r="M68" s="119">
        <f t="shared" si="24"/>
        <v>424.76799999999997</v>
      </c>
      <c r="N68" s="119">
        <f t="shared" si="24"/>
        <v>437.77600000000001</v>
      </c>
      <c r="O68" s="119">
        <f t="shared" si="24"/>
        <v>450.78399999999993</v>
      </c>
      <c r="P68" s="119">
        <f t="shared" si="24"/>
        <v>463.79200000000003</v>
      </c>
      <c r="Q68" s="119">
        <f t="shared" si="24"/>
        <v>476.8</v>
      </c>
      <c r="R68" s="119">
        <f t="shared" si="23"/>
        <v>489.80800000000005</v>
      </c>
      <c r="S68" s="119">
        <f t="shared" si="23"/>
        <v>502.81599999999997</v>
      </c>
      <c r="T68" s="119">
        <f t="shared" si="23"/>
        <v>515.82399999999996</v>
      </c>
      <c r="U68" s="119">
        <f t="shared" si="23"/>
        <v>528.83199999999999</v>
      </c>
      <c r="V68" s="119">
        <f t="shared" si="23"/>
        <v>541.83999999999992</v>
      </c>
    </row>
    <row r="69" spans="1:22" x14ac:dyDescent="0.25">
      <c r="A69" s="1">
        <v>290</v>
      </c>
      <c r="B69" s="117">
        <f t="shared" si="24"/>
        <v>281.68</v>
      </c>
      <c r="C69" s="117">
        <f t="shared" si="24"/>
        <v>294.68799999999999</v>
      </c>
      <c r="D69" s="117">
        <f t="shared" si="24"/>
        <v>307.69599999999997</v>
      </c>
      <c r="E69" s="117">
        <f t="shared" si="24"/>
        <v>320.70399999999989</v>
      </c>
      <c r="F69" s="117">
        <f t="shared" si="24"/>
        <v>333.71199999999988</v>
      </c>
      <c r="G69" s="117">
        <f t="shared" si="24"/>
        <v>346.71999999999991</v>
      </c>
      <c r="H69" s="117">
        <f t="shared" si="24"/>
        <v>359.72799999999995</v>
      </c>
      <c r="I69" s="117">
        <f t="shared" si="24"/>
        <v>372.73600000000005</v>
      </c>
      <c r="J69" s="117">
        <f t="shared" si="24"/>
        <v>385.74399999999997</v>
      </c>
      <c r="K69" s="117">
        <f t="shared" si="24"/>
        <v>398.75200000000001</v>
      </c>
      <c r="L69" s="117">
        <f t="shared" si="24"/>
        <v>411.7600000000001</v>
      </c>
      <c r="M69" s="117">
        <f t="shared" si="24"/>
        <v>424.76799999999997</v>
      </c>
      <c r="N69" s="117">
        <f t="shared" si="24"/>
        <v>437.77600000000001</v>
      </c>
      <c r="O69" s="117">
        <f t="shared" si="24"/>
        <v>450.78399999999993</v>
      </c>
      <c r="P69" s="117">
        <f t="shared" si="24"/>
        <v>463.79200000000003</v>
      </c>
      <c r="Q69" s="117">
        <f t="shared" si="24"/>
        <v>476.8</v>
      </c>
      <c r="R69" s="117">
        <f t="shared" si="23"/>
        <v>489.80800000000005</v>
      </c>
      <c r="S69" s="117">
        <f t="shared" si="23"/>
        <v>502.81599999999997</v>
      </c>
      <c r="T69" s="117">
        <f t="shared" si="23"/>
        <v>515.82399999999996</v>
      </c>
      <c r="U69" s="117">
        <f t="shared" si="23"/>
        <v>528.83199999999999</v>
      </c>
      <c r="V69" s="117">
        <f t="shared" si="23"/>
        <v>541.83999999999992</v>
      </c>
    </row>
    <row r="70" spans="1:22" x14ac:dyDescent="0.25">
      <c r="A70" s="1">
        <v>300</v>
      </c>
      <c r="B70" s="117">
        <f t="shared" si="24"/>
        <v>281.68</v>
      </c>
      <c r="C70" s="117">
        <f t="shared" si="24"/>
        <v>294.68799999999999</v>
      </c>
      <c r="D70" s="117">
        <f t="shared" si="24"/>
        <v>307.69599999999997</v>
      </c>
      <c r="E70" s="117">
        <f t="shared" si="24"/>
        <v>320.70399999999989</v>
      </c>
      <c r="F70" s="117">
        <f t="shared" si="24"/>
        <v>333.71199999999988</v>
      </c>
      <c r="G70" s="117">
        <f t="shared" si="24"/>
        <v>346.71999999999991</v>
      </c>
      <c r="H70" s="117">
        <f t="shared" si="24"/>
        <v>359.72799999999995</v>
      </c>
      <c r="I70" s="117">
        <f t="shared" si="24"/>
        <v>372.73600000000005</v>
      </c>
      <c r="J70" s="117">
        <f t="shared" si="24"/>
        <v>385.74399999999997</v>
      </c>
      <c r="K70" s="117">
        <f t="shared" si="24"/>
        <v>398.75200000000001</v>
      </c>
      <c r="L70" s="117">
        <f t="shared" si="24"/>
        <v>411.7600000000001</v>
      </c>
      <c r="M70" s="117">
        <f t="shared" si="24"/>
        <v>424.76799999999997</v>
      </c>
      <c r="N70" s="117">
        <f t="shared" si="24"/>
        <v>437.77600000000001</v>
      </c>
      <c r="O70" s="117">
        <f t="shared" si="24"/>
        <v>450.78399999999993</v>
      </c>
      <c r="P70" s="117">
        <f t="shared" si="24"/>
        <v>463.79200000000003</v>
      </c>
      <c r="Q70" s="117">
        <f t="shared" si="24"/>
        <v>476.8</v>
      </c>
      <c r="R70" s="117">
        <f t="shared" si="23"/>
        <v>489.80800000000005</v>
      </c>
      <c r="S70" s="117">
        <f t="shared" si="23"/>
        <v>502.81599999999997</v>
      </c>
      <c r="T70" s="117">
        <f t="shared" si="23"/>
        <v>515.82399999999996</v>
      </c>
      <c r="U70" s="117">
        <f t="shared" si="23"/>
        <v>528.83199999999999</v>
      </c>
      <c r="V70" s="117">
        <f t="shared" si="23"/>
        <v>541.83999999999992</v>
      </c>
    </row>
    <row r="71" spans="1:22" x14ac:dyDescent="0.25">
      <c r="B71" s="120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</row>
    <row r="72" spans="1:22" x14ac:dyDescent="0.25">
      <c r="A72" t="s">
        <v>291</v>
      </c>
    </row>
    <row r="73" spans="1:22" x14ac:dyDescent="0.25">
      <c r="A73" s="1"/>
      <c r="B73" s="1">
        <v>100</v>
      </c>
      <c r="C73" s="1">
        <v>110</v>
      </c>
      <c r="D73" s="1">
        <v>120</v>
      </c>
      <c r="E73" s="1">
        <v>130</v>
      </c>
      <c r="F73" s="1">
        <v>140</v>
      </c>
      <c r="G73" s="1">
        <v>150</v>
      </c>
      <c r="H73" s="1">
        <v>160</v>
      </c>
      <c r="I73" s="1">
        <v>170</v>
      </c>
      <c r="J73" s="1">
        <v>180</v>
      </c>
      <c r="K73" s="1">
        <v>190</v>
      </c>
      <c r="L73" s="1">
        <v>200</v>
      </c>
      <c r="M73" s="1">
        <v>210</v>
      </c>
      <c r="N73" s="1">
        <v>220</v>
      </c>
      <c r="O73" s="1">
        <v>230</v>
      </c>
      <c r="P73" s="1">
        <v>240</v>
      </c>
      <c r="Q73" s="1">
        <v>250</v>
      </c>
      <c r="R73" s="1">
        <v>260</v>
      </c>
      <c r="S73" s="1">
        <v>270</v>
      </c>
      <c r="T73" s="1">
        <v>280</v>
      </c>
      <c r="U73" s="1">
        <v>290</v>
      </c>
      <c r="V73" s="1">
        <v>300</v>
      </c>
    </row>
    <row r="74" spans="1:22" x14ac:dyDescent="0.25">
      <c r="A74" s="121">
        <v>100</v>
      </c>
      <c r="B74" s="122">
        <f>'100 mm Motore Zip'!$E$48*2*A74/100+'100 mm Motore Zip'!$E$49*2*A74/100+'100 mm Motore Zip'!$E$50+'100 mm Motore Zip'!$E$51*6+'100 mm Motore Zip'!$E$52*4*A74/100+'100 mm Motore Zip'!$E$53*2*A74/100+'100 mm Motore Zip'!$E$54*2+'100 mm Motore Zip'!$E$55+'100 mm Motore Zip'!$E$56+'100 mm Motore Zip'!$E$57</f>
        <v>91.379999999999981</v>
      </c>
      <c r="C74" s="123">
        <f>B74</f>
        <v>91.379999999999981</v>
      </c>
      <c r="D74" s="123">
        <f t="shared" ref="D74:S74" si="25">C74</f>
        <v>91.379999999999981</v>
      </c>
      <c r="E74" s="123">
        <f t="shared" si="25"/>
        <v>91.379999999999981</v>
      </c>
      <c r="F74" s="123">
        <f t="shared" si="25"/>
        <v>91.379999999999981</v>
      </c>
      <c r="G74" s="123">
        <f t="shared" si="25"/>
        <v>91.379999999999981</v>
      </c>
      <c r="H74" s="123">
        <f t="shared" si="25"/>
        <v>91.379999999999981</v>
      </c>
      <c r="I74" s="123">
        <f t="shared" si="25"/>
        <v>91.379999999999981</v>
      </c>
      <c r="J74" s="123">
        <f t="shared" si="25"/>
        <v>91.379999999999981</v>
      </c>
      <c r="K74" s="123">
        <f t="shared" si="25"/>
        <v>91.379999999999981</v>
      </c>
      <c r="L74" s="123">
        <f t="shared" si="25"/>
        <v>91.379999999999981</v>
      </c>
      <c r="M74" s="123">
        <f t="shared" si="25"/>
        <v>91.379999999999981</v>
      </c>
      <c r="N74" s="123">
        <f t="shared" si="25"/>
        <v>91.379999999999981</v>
      </c>
      <c r="O74" s="123">
        <f t="shared" si="25"/>
        <v>91.379999999999981</v>
      </c>
      <c r="P74" s="123">
        <f t="shared" si="25"/>
        <v>91.379999999999981</v>
      </c>
      <c r="Q74" s="123">
        <f t="shared" si="25"/>
        <v>91.379999999999981</v>
      </c>
      <c r="R74" s="123">
        <f t="shared" si="25"/>
        <v>91.379999999999981</v>
      </c>
      <c r="S74" s="123">
        <f t="shared" si="25"/>
        <v>91.379999999999981</v>
      </c>
      <c r="T74" s="123">
        <f t="shared" ref="S74:V89" si="26">S74</f>
        <v>91.379999999999981</v>
      </c>
      <c r="U74" s="123">
        <f t="shared" si="26"/>
        <v>91.379999999999981</v>
      </c>
      <c r="V74" s="123">
        <f t="shared" si="26"/>
        <v>91.379999999999981</v>
      </c>
    </row>
    <row r="75" spans="1:22" x14ac:dyDescent="0.25">
      <c r="A75" s="1">
        <v>110</v>
      </c>
      <c r="B75" s="122">
        <f>'100 mm Motore Zip'!$E$48*2*A75/100+'100 mm Motore Zip'!$E$49*2*A75/100+'100 mm Motore Zip'!$E$50+'100 mm Motore Zip'!$E$51*6+'100 mm Motore Zip'!$E$52*4*A75/100+'100 mm Motore Zip'!$E$53*2*A75/100+'100 mm Motore Zip'!$E$54*2+'100 mm Motore Zip'!$E$55+'100 mm Motore Zip'!$E$56+'100 mm Motore Zip'!$E$57</f>
        <v>99.213999999999984</v>
      </c>
      <c r="C75" s="117">
        <f t="shared" ref="C75:R90" si="27">B75</f>
        <v>99.213999999999984</v>
      </c>
      <c r="D75" s="117">
        <f t="shared" si="27"/>
        <v>99.213999999999984</v>
      </c>
      <c r="E75" s="117">
        <f t="shared" si="27"/>
        <v>99.213999999999984</v>
      </c>
      <c r="F75" s="117">
        <f t="shared" si="27"/>
        <v>99.213999999999984</v>
      </c>
      <c r="G75" s="117">
        <f t="shared" si="27"/>
        <v>99.213999999999984</v>
      </c>
      <c r="H75" s="117">
        <f t="shared" si="27"/>
        <v>99.213999999999984</v>
      </c>
      <c r="I75" s="117">
        <f t="shared" si="27"/>
        <v>99.213999999999984</v>
      </c>
      <c r="J75" s="117">
        <f t="shared" si="27"/>
        <v>99.213999999999984</v>
      </c>
      <c r="K75" s="117">
        <f t="shared" si="27"/>
        <v>99.213999999999984</v>
      </c>
      <c r="L75" s="117">
        <f t="shared" si="27"/>
        <v>99.213999999999984</v>
      </c>
      <c r="M75" s="117">
        <f t="shared" si="27"/>
        <v>99.213999999999984</v>
      </c>
      <c r="N75" s="117">
        <f t="shared" si="27"/>
        <v>99.213999999999984</v>
      </c>
      <c r="O75" s="117">
        <f t="shared" si="27"/>
        <v>99.213999999999984</v>
      </c>
      <c r="P75" s="117">
        <f t="shared" si="27"/>
        <v>99.213999999999984</v>
      </c>
      <c r="Q75" s="117">
        <f t="shared" si="27"/>
        <v>99.213999999999984</v>
      </c>
      <c r="R75" s="117">
        <f t="shared" si="27"/>
        <v>99.213999999999984</v>
      </c>
      <c r="S75" s="117">
        <f t="shared" si="26"/>
        <v>99.213999999999984</v>
      </c>
      <c r="T75" s="117">
        <f t="shared" si="26"/>
        <v>99.213999999999984</v>
      </c>
      <c r="U75" s="117">
        <f t="shared" si="26"/>
        <v>99.213999999999984</v>
      </c>
      <c r="V75" s="117">
        <f t="shared" si="26"/>
        <v>99.213999999999984</v>
      </c>
    </row>
    <row r="76" spans="1:22" x14ac:dyDescent="0.25">
      <c r="A76" s="1">
        <v>120</v>
      </c>
      <c r="B76" s="122">
        <f>'100 mm Motore Zip'!$E$48*2*A76/100+'100 mm Motore Zip'!$E$49*2*A76/100+'100 mm Motore Zip'!$E$50+'100 mm Motore Zip'!$E$51*6+'100 mm Motore Zip'!$E$52*4*A76/100+'100 mm Motore Zip'!$E$53*2*A76/100+'100 mm Motore Zip'!$E$54*2+'100 mm Motore Zip'!$E$55+'100 mm Motore Zip'!$E$56+'100 mm Motore Zip'!$E$57</f>
        <v>107.04799999999999</v>
      </c>
      <c r="C76" s="117">
        <f t="shared" si="27"/>
        <v>107.04799999999999</v>
      </c>
      <c r="D76" s="117">
        <f t="shared" si="27"/>
        <v>107.04799999999999</v>
      </c>
      <c r="E76" s="117">
        <f t="shared" si="27"/>
        <v>107.04799999999999</v>
      </c>
      <c r="F76" s="117">
        <f t="shared" si="27"/>
        <v>107.04799999999999</v>
      </c>
      <c r="G76" s="117">
        <f t="shared" si="27"/>
        <v>107.04799999999999</v>
      </c>
      <c r="H76" s="117">
        <f t="shared" si="27"/>
        <v>107.04799999999999</v>
      </c>
      <c r="I76" s="117">
        <f t="shared" si="27"/>
        <v>107.04799999999999</v>
      </c>
      <c r="J76" s="117">
        <f t="shared" si="27"/>
        <v>107.04799999999999</v>
      </c>
      <c r="K76" s="117">
        <f t="shared" si="27"/>
        <v>107.04799999999999</v>
      </c>
      <c r="L76" s="117">
        <f t="shared" si="27"/>
        <v>107.04799999999999</v>
      </c>
      <c r="M76" s="117">
        <f t="shared" si="27"/>
        <v>107.04799999999999</v>
      </c>
      <c r="N76" s="117">
        <f t="shared" si="27"/>
        <v>107.04799999999999</v>
      </c>
      <c r="O76" s="117">
        <f t="shared" si="27"/>
        <v>107.04799999999999</v>
      </c>
      <c r="P76" s="117">
        <f t="shared" si="27"/>
        <v>107.04799999999999</v>
      </c>
      <c r="Q76" s="117">
        <f t="shared" si="27"/>
        <v>107.04799999999999</v>
      </c>
      <c r="R76" s="117">
        <f t="shared" si="27"/>
        <v>107.04799999999999</v>
      </c>
      <c r="S76" s="117">
        <f t="shared" si="26"/>
        <v>107.04799999999999</v>
      </c>
      <c r="T76" s="117">
        <f t="shared" si="26"/>
        <v>107.04799999999999</v>
      </c>
      <c r="U76" s="117">
        <f t="shared" si="26"/>
        <v>107.04799999999999</v>
      </c>
      <c r="V76" s="117">
        <f t="shared" si="26"/>
        <v>107.04799999999999</v>
      </c>
    </row>
    <row r="77" spans="1:22" x14ac:dyDescent="0.25">
      <c r="A77" s="1">
        <v>130</v>
      </c>
      <c r="B77" s="122">
        <f>'100 mm Motore Zip'!$E$48*2*A77/100+'100 mm Motore Zip'!$E$49*2*A77/100+'100 mm Motore Zip'!$E$50+'100 mm Motore Zip'!$E$51*6+'100 mm Motore Zip'!$E$52*4*A77/100+'100 mm Motore Zip'!$E$53*2*A77/100+'100 mm Motore Zip'!$E$54*2+'100 mm Motore Zip'!$E$55+'100 mm Motore Zip'!$E$56+'100 mm Motore Zip'!$E$57</f>
        <v>114.88199999999999</v>
      </c>
      <c r="C77" s="117">
        <f t="shared" si="27"/>
        <v>114.88199999999999</v>
      </c>
      <c r="D77" s="117">
        <f t="shared" si="27"/>
        <v>114.88199999999999</v>
      </c>
      <c r="E77" s="117">
        <f t="shared" si="27"/>
        <v>114.88199999999999</v>
      </c>
      <c r="F77" s="117">
        <f t="shared" si="27"/>
        <v>114.88199999999999</v>
      </c>
      <c r="G77" s="117">
        <f t="shared" si="27"/>
        <v>114.88199999999999</v>
      </c>
      <c r="H77" s="117">
        <f t="shared" si="27"/>
        <v>114.88199999999999</v>
      </c>
      <c r="I77" s="117">
        <f t="shared" si="27"/>
        <v>114.88199999999999</v>
      </c>
      <c r="J77" s="117">
        <f t="shared" si="27"/>
        <v>114.88199999999999</v>
      </c>
      <c r="K77" s="117">
        <f t="shared" si="27"/>
        <v>114.88199999999999</v>
      </c>
      <c r="L77" s="117">
        <f t="shared" si="27"/>
        <v>114.88199999999999</v>
      </c>
      <c r="M77" s="117">
        <f t="shared" si="27"/>
        <v>114.88199999999999</v>
      </c>
      <c r="N77" s="117">
        <f t="shared" si="27"/>
        <v>114.88199999999999</v>
      </c>
      <c r="O77" s="117">
        <f t="shared" si="27"/>
        <v>114.88199999999999</v>
      </c>
      <c r="P77" s="117">
        <f t="shared" si="27"/>
        <v>114.88199999999999</v>
      </c>
      <c r="Q77" s="117">
        <f t="shared" si="27"/>
        <v>114.88199999999999</v>
      </c>
      <c r="R77" s="117">
        <f t="shared" si="27"/>
        <v>114.88199999999999</v>
      </c>
      <c r="S77" s="117">
        <f t="shared" si="26"/>
        <v>114.88199999999999</v>
      </c>
      <c r="T77" s="117">
        <f t="shared" si="26"/>
        <v>114.88199999999999</v>
      </c>
      <c r="U77" s="117">
        <f t="shared" si="26"/>
        <v>114.88199999999999</v>
      </c>
      <c r="V77" s="117">
        <f t="shared" si="26"/>
        <v>114.88199999999999</v>
      </c>
    </row>
    <row r="78" spans="1:22" x14ac:dyDescent="0.25">
      <c r="A78" s="1">
        <v>140</v>
      </c>
      <c r="B78" s="122">
        <f>'100 mm Motore Zip'!$E$48*2*A78/100+'100 mm Motore Zip'!$E$49*2*A78/100+'100 mm Motore Zip'!$E$50+'100 mm Motore Zip'!$E$51*6+'100 mm Motore Zip'!$E$52*4*A78/100+'100 mm Motore Zip'!$E$53*2*A78/100+'100 mm Motore Zip'!$E$54*2+'100 mm Motore Zip'!$E$55+'100 mm Motore Zip'!$E$56+'100 mm Motore Zip'!$E$57</f>
        <v>122.71599999999997</v>
      </c>
      <c r="C78" s="117">
        <f t="shared" si="27"/>
        <v>122.71599999999997</v>
      </c>
      <c r="D78" s="117">
        <f t="shared" si="27"/>
        <v>122.71599999999997</v>
      </c>
      <c r="E78" s="117">
        <f t="shared" si="27"/>
        <v>122.71599999999997</v>
      </c>
      <c r="F78" s="117">
        <f t="shared" si="27"/>
        <v>122.71599999999997</v>
      </c>
      <c r="G78" s="117">
        <f t="shared" si="27"/>
        <v>122.71599999999997</v>
      </c>
      <c r="H78" s="117">
        <f t="shared" si="27"/>
        <v>122.71599999999997</v>
      </c>
      <c r="I78" s="117">
        <f t="shared" si="27"/>
        <v>122.71599999999997</v>
      </c>
      <c r="J78" s="117">
        <f t="shared" si="27"/>
        <v>122.71599999999997</v>
      </c>
      <c r="K78" s="117">
        <f t="shared" si="27"/>
        <v>122.71599999999997</v>
      </c>
      <c r="L78" s="117">
        <f t="shared" si="27"/>
        <v>122.71599999999997</v>
      </c>
      <c r="M78" s="117">
        <f t="shared" si="27"/>
        <v>122.71599999999997</v>
      </c>
      <c r="N78" s="117">
        <f t="shared" si="27"/>
        <v>122.71599999999997</v>
      </c>
      <c r="O78" s="117">
        <f t="shared" si="27"/>
        <v>122.71599999999997</v>
      </c>
      <c r="P78" s="117">
        <f t="shared" si="27"/>
        <v>122.71599999999997</v>
      </c>
      <c r="Q78" s="117">
        <f t="shared" si="27"/>
        <v>122.71599999999997</v>
      </c>
      <c r="R78" s="117">
        <f t="shared" si="27"/>
        <v>122.71599999999997</v>
      </c>
      <c r="S78" s="117">
        <f t="shared" si="26"/>
        <v>122.71599999999997</v>
      </c>
      <c r="T78" s="117">
        <f t="shared" si="26"/>
        <v>122.71599999999997</v>
      </c>
      <c r="U78" s="117">
        <f t="shared" si="26"/>
        <v>122.71599999999997</v>
      </c>
      <c r="V78" s="117">
        <f t="shared" si="26"/>
        <v>122.71599999999997</v>
      </c>
    </row>
    <row r="79" spans="1:22" x14ac:dyDescent="0.25">
      <c r="A79" s="1">
        <v>150</v>
      </c>
      <c r="B79" s="122">
        <f>'100 mm Motore Zip'!$E$48*2*A79/100+'100 mm Motore Zip'!$E$49*2*A79/100+'100 mm Motore Zip'!$E$50+'100 mm Motore Zip'!$E$51*6+'100 mm Motore Zip'!$E$52*4*A79/100+'100 mm Motore Zip'!$E$53*2*A79/100+'100 mm Motore Zip'!$E$54*2+'100 mm Motore Zip'!$E$55+'100 mm Motore Zip'!$E$56+'100 mm Motore Zip'!$E$57</f>
        <v>130.54999999999998</v>
      </c>
      <c r="C79" s="117">
        <f t="shared" si="27"/>
        <v>130.54999999999998</v>
      </c>
      <c r="D79" s="117">
        <f t="shared" si="27"/>
        <v>130.54999999999998</v>
      </c>
      <c r="E79" s="117">
        <f t="shared" si="27"/>
        <v>130.54999999999998</v>
      </c>
      <c r="F79" s="117">
        <f t="shared" si="27"/>
        <v>130.54999999999998</v>
      </c>
      <c r="G79" s="117">
        <f t="shared" si="27"/>
        <v>130.54999999999998</v>
      </c>
      <c r="H79" s="117">
        <f t="shared" si="27"/>
        <v>130.54999999999998</v>
      </c>
      <c r="I79" s="117">
        <f t="shared" si="27"/>
        <v>130.54999999999998</v>
      </c>
      <c r="J79" s="117">
        <f t="shared" si="27"/>
        <v>130.54999999999998</v>
      </c>
      <c r="K79" s="117">
        <f t="shared" si="27"/>
        <v>130.54999999999998</v>
      </c>
      <c r="L79" s="117">
        <f t="shared" si="27"/>
        <v>130.54999999999998</v>
      </c>
      <c r="M79" s="117">
        <f t="shared" si="27"/>
        <v>130.54999999999998</v>
      </c>
      <c r="N79" s="117">
        <f t="shared" si="27"/>
        <v>130.54999999999998</v>
      </c>
      <c r="O79" s="117">
        <f t="shared" si="27"/>
        <v>130.54999999999998</v>
      </c>
      <c r="P79" s="117">
        <f t="shared" si="27"/>
        <v>130.54999999999998</v>
      </c>
      <c r="Q79" s="117">
        <f t="shared" si="27"/>
        <v>130.54999999999998</v>
      </c>
      <c r="R79" s="117">
        <f t="shared" si="27"/>
        <v>130.54999999999998</v>
      </c>
      <c r="S79" s="117">
        <f t="shared" si="26"/>
        <v>130.54999999999998</v>
      </c>
      <c r="T79" s="117">
        <f t="shared" si="26"/>
        <v>130.54999999999998</v>
      </c>
      <c r="U79" s="117">
        <f t="shared" si="26"/>
        <v>130.54999999999998</v>
      </c>
      <c r="V79" s="117">
        <f t="shared" si="26"/>
        <v>130.54999999999998</v>
      </c>
    </row>
    <row r="80" spans="1:22" x14ac:dyDescent="0.25">
      <c r="A80" s="1">
        <v>160</v>
      </c>
      <c r="B80" s="122">
        <f>'100 mm Motore Zip'!$E$48*2*A80/100+'100 mm Motore Zip'!$E$49*2*A80/100+'100 mm Motore Zip'!$E$50+'100 mm Motore Zip'!$E$51*6+'100 mm Motore Zip'!$E$52*4*A80/100+'100 mm Motore Zip'!$E$53*2*A80/100+'100 mm Motore Zip'!$E$54*2+'100 mm Motore Zip'!$E$55+'100 mm Motore Zip'!$E$56+'100 mm Motore Zip'!$E$57</f>
        <v>138.38399999999999</v>
      </c>
      <c r="C80" s="117">
        <f t="shared" si="27"/>
        <v>138.38399999999999</v>
      </c>
      <c r="D80" s="117">
        <f t="shared" si="27"/>
        <v>138.38399999999999</v>
      </c>
      <c r="E80" s="117">
        <f t="shared" si="27"/>
        <v>138.38399999999999</v>
      </c>
      <c r="F80" s="117">
        <f t="shared" si="27"/>
        <v>138.38399999999999</v>
      </c>
      <c r="G80" s="117">
        <f t="shared" si="27"/>
        <v>138.38399999999999</v>
      </c>
      <c r="H80" s="117">
        <f t="shared" si="27"/>
        <v>138.38399999999999</v>
      </c>
      <c r="I80" s="117">
        <f t="shared" si="27"/>
        <v>138.38399999999999</v>
      </c>
      <c r="J80" s="117">
        <f t="shared" si="27"/>
        <v>138.38399999999999</v>
      </c>
      <c r="K80" s="117">
        <f t="shared" si="27"/>
        <v>138.38399999999999</v>
      </c>
      <c r="L80" s="117">
        <f t="shared" si="27"/>
        <v>138.38399999999999</v>
      </c>
      <c r="M80" s="117">
        <f t="shared" si="27"/>
        <v>138.38399999999999</v>
      </c>
      <c r="N80" s="117">
        <f t="shared" si="27"/>
        <v>138.38399999999999</v>
      </c>
      <c r="O80" s="117">
        <f t="shared" si="27"/>
        <v>138.38399999999999</v>
      </c>
      <c r="P80" s="117">
        <f t="shared" si="27"/>
        <v>138.38399999999999</v>
      </c>
      <c r="Q80" s="117">
        <f t="shared" si="27"/>
        <v>138.38399999999999</v>
      </c>
      <c r="R80" s="117">
        <f t="shared" si="27"/>
        <v>138.38399999999999</v>
      </c>
      <c r="S80" s="117">
        <f t="shared" si="26"/>
        <v>138.38399999999999</v>
      </c>
      <c r="T80" s="117">
        <f t="shared" si="26"/>
        <v>138.38399999999999</v>
      </c>
      <c r="U80" s="117">
        <f t="shared" si="26"/>
        <v>138.38399999999999</v>
      </c>
      <c r="V80" s="117">
        <f t="shared" si="26"/>
        <v>138.38399999999999</v>
      </c>
    </row>
    <row r="81" spans="1:22" x14ac:dyDescent="0.25">
      <c r="A81" s="1">
        <v>170</v>
      </c>
      <c r="B81" s="122">
        <f>'100 mm Motore Zip'!$E$48*2*A81/100+'100 mm Motore Zip'!$E$49*2*A81/100+'100 mm Motore Zip'!$E$50+'100 mm Motore Zip'!$E$51*6+'100 mm Motore Zip'!$E$52*4*A81/100+'100 mm Motore Zip'!$E$53*2*A81/100+'100 mm Motore Zip'!$E$54*2+'100 mm Motore Zip'!$E$55+'100 mm Motore Zip'!$E$56+'100 mm Motore Zip'!$E$57</f>
        <v>146.21799999999999</v>
      </c>
      <c r="C81" s="117">
        <f t="shared" si="27"/>
        <v>146.21799999999999</v>
      </c>
      <c r="D81" s="117">
        <f t="shared" si="27"/>
        <v>146.21799999999999</v>
      </c>
      <c r="E81" s="117">
        <f t="shared" si="27"/>
        <v>146.21799999999999</v>
      </c>
      <c r="F81" s="117">
        <f t="shared" si="27"/>
        <v>146.21799999999999</v>
      </c>
      <c r="G81" s="117">
        <f t="shared" si="27"/>
        <v>146.21799999999999</v>
      </c>
      <c r="H81" s="117">
        <f t="shared" si="27"/>
        <v>146.21799999999999</v>
      </c>
      <c r="I81" s="117">
        <f t="shared" si="27"/>
        <v>146.21799999999999</v>
      </c>
      <c r="J81" s="117">
        <f t="shared" si="27"/>
        <v>146.21799999999999</v>
      </c>
      <c r="K81" s="117">
        <f t="shared" si="27"/>
        <v>146.21799999999999</v>
      </c>
      <c r="L81" s="117">
        <f t="shared" si="27"/>
        <v>146.21799999999999</v>
      </c>
      <c r="M81" s="117">
        <f t="shared" si="27"/>
        <v>146.21799999999999</v>
      </c>
      <c r="N81" s="117">
        <f t="shared" si="27"/>
        <v>146.21799999999999</v>
      </c>
      <c r="O81" s="117">
        <f t="shared" si="27"/>
        <v>146.21799999999999</v>
      </c>
      <c r="P81" s="117">
        <f t="shared" si="27"/>
        <v>146.21799999999999</v>
      </c>
      <c r="Q81" s="117">
        <f t="shared" si="27"/>
        <v>146.21799999999999</v>
      </c>
      <c r="R81" s="117">
        <f t="shared" si="27"/>
        <v>146.21799999999999</v>
      </c>
      <c r="S81" s="117">
        <f t="shared" si="26"/>
        <v>146.21799999999999</v>
      </c>
      <c r="T81" s="117">
        <f t="shared" si="26"/>
        <v>146.21799999999999</v>
      </c>
      <c r="U81" s="117">
        <f t="shared" si="26"/>
        <v>146.21799999999999</v>
      </c>
      <c r="V81" s="117">
        <f t="shared" si="26"/>
        <v>146.21799999999999</v>
      </c>
    </row>
    <row r="82" spans="1:22" x14ac:dyDescent="0.25">
      <c r="A82" s="1">
        <v>180</v>
      </c>
      <c r="B82" s="122">
        <f>'100 mm Motore Zip'!$E$48*2*A82/100+'100 mm Motore Zip'!$E$49*2*A82/100+'100 mm Motore Zip'!$E$50+'100 mm Motore Zip'!$E$51*6+'100 mm Motore Zip'!$E$52*4*A82/100+'100 mm Motore Zip'!$E$53*2*A82/100+'100 mm Motore Zip'!$E$54*2+'100 mm Motore Zip'!$E$55+'100 mm Motore Zip'!$E$56+'100 mm Motore Zip'!$E$57</f>
        <v>154.05199999999999</v>
      </c>
      <c r="C82" s="117">
        <f t="shared" si="27"/>
        <v>154.05199999999999</v>
      </c>
      <c r="D82" s="117">
        <f t="shared" si="27"/>
        <v>154.05199999999999</v>
      </c>
      <c r="E82" s="117">
        <f t="shared" si="27"/>
        <v>154.05199999999999</v>
      </c>
      <c r="F82" s="117">
        <f t="shared" si="27"/>
        <v>154.05199999999999</v>
      </c>
      <c r="G82" s="117">
        <f t="shared" si="27"/>
        <v>154.05199999999999</v>
      </c>
      <c r="H82" s="117">
        <f t="shared" si="27"/>
        <v>154.05199999999999</v>
      </c>
      <c r="I82" s="117">
        <f t="shared" si="27"/>
        <v>154.05199999999999</v>
      </c>
      <c r="J82" s="117">
        <f t="shared" si="27"/>
        <v>154.05199999999999</v>
      </c>
      <c r="K82" s="117">
        <f t="shared" si="27"/>
        <v>154.05199999999999</v>
      </c>
      <c r="L82" s="117">
        <f t="shared" si="27"/>
        <v>154.05199999999999</v>
      </c>
      <c r="M82" s="117">
        <f t="shared" si="27"/>
        <v>154.05199999999999</v>
      </c>
      <c r="N82" s="117">
        <f t="shared" si="27"/>
        <v>154.05199999999999</v>
      </c>
      <c r="O82" s="117">
        <f t="shared" si="27"/>
        <v>154.05199999999999</v>
      </c>
      <c r="P82" s="117">
        <f t="shared" si="27"/>
        <v>154.05199999999999</v>
      </c>
      <c r="Q82" s="117">
        <f t="shared" si="27"/>
        <v>154.05199999999999</v>
      </c>
      <c r="R82" s="117">
        <f t="shared" si="27"/>
        <v>154.05199999999999</v>
      </c>
      <c r="S82" s="117">
        <f t="shared" si="26"/>
        <v>154.05199999999999</v>
      </c>
      <c r="T82" s="117">
        <f t="shared" si="26"/>
        <v>154.05199999999999</v>
      </c>
      <c r="U82" s="117">
        <f t="shared" si="26"/>
        <v>154.05199999999999</v>
      </c>
      <c r="V82" s="117">
        <f t="shared" si="26"/>
        <v>154.05199999999999</v>
      </c>
    </row>
    <row r="83" spans="1:22" x14ac:dyDescent="0.25">
      <c r="A83" s="1">
        <v>190</v>
      </c>
      <c r="B83" s="122">
        <f>'100 mm Motore Zip'!$E$48*2*A83/100+'100 mm Motore Zip'!$E$49*2*A83/100+'100 mm Motore Zip'!$E$50+'100 mm Motore Zip'!$E$51*6+'100 mm Motore Zip'!$E$52*4*A83/100+'100 mm Motore Zip'!$E$53*2*A83/100+'100 mm Motore Zip'!$E$54*2+'100 mm Motore Zip'!$E$55+'100 mm Motore Zip'!$E$56+'100 mm Motore Zip'!$E$57</f>
        <v>161.88600000000002</v>
      </c>
      <c r="C83" s="117">
        <f t="shared" si="27"/>
        <v>161.88600000000002</v>
      </c>
      <c r="D83" s="117">
        <f t="shared" si="27"/>
        <v>161.88600000000002</v>
      </c>
      <c r="E83" s="117">
        <f t="shared" si="27"/>
        <v>161.88600000000002</v>
      </c>
      <c r="F83" s="117">
        <f t="shared" si="27"/>
        <v>161.88600000000002</v>
      </c>
      <c r="G83" s="117">
        <f t="shared" si="27"/>
        <v>161.88600000000002</v>
      </c>
      <c r="H83" s="117">
        <f t="shared" si="27"/>
        <v>161.88600000000002</v>
      </c>
      <c r="I83" s="117">
        <f t="shared" si="27"/>
        <v>161.88600000000002</v>
      </c>
      <c r="J83" s="117">
        <f t="shared" si="27"/>
        <v>161.88600000000002</v>
      </c>
      <c r="K83" s="117">
        <f t="shared" si="27"/>
        <v>161.88600000000002</v>
      </c>
      <c r="L83" s="117">
        <f t="shared" si="27"/>
        <v>161.88600000000002</v>
      </c>
      <c r="M83" s="117">
        <f t="shared" si="27"/>
        <v>161.88600000000002</v>
      </c>
      <c r="N83" s="117">
        <f t="shared" si="27"/>
        <v>161.88600000000002</v>
      </c>
      <c r="O83" s="117">
        <f t="shared" si="27"/>
        <v>161.88600000000002</v>
      </c>
      <c r="P83" s="117">
        <f t="shared" si="27"/>
        <v>161.88600000000002</v>
      </c>
      <c r="Q83" s="117">
        <f t="shared" si="27"/>
        <v>161.88600000000002</v>
      </c>
      <c r="R83" s="117">
        <f t="shared" si="27"/>
        <v>161.88600000000002</v>
      </c>
      <c r="S83" s="117">
        <f t="shared" si="26"/>
        <v>161.88600000000002</v>
      </c>
      <c r="T83" s="117">
        <f t="shared" si="26"/>
        <v>161.88600000000002</v>
      </c>
      <c r="U83" s="117">
        <f t="shared" si="26"/>
        <v>161.88600000000002</v>
      </c>
      <c r="V83" s="117">
        <f t="shared" si="26"/>
        <v>161.88600000000002</v>
      </c>
    </row>
    <row r="84" spans="1:22" x14ac:dyDescent="0.25">
      <c r="A84" s="1">
        <v>200</v>
      </c>
      <c r="B84" s="122">
        <f>'100 mm Motore Zip'!$E$48*2*A84/100+'100 mm Motore Zip'!$E$49*2*A84/100+'100 mm Motore Zip'!$E$50+'100 mm Motore Zip'!$E$51*6+'100 mm Motore Zip'!$E$52*4*A84/100+'100 mm Motore Zip'!$E$53*2*A84/100+'100 mm Motore Zip'!$E$54*2+'100 mm Motore Zip'!$E$55+'100 mm Motore Zip'!$E$56+'100 mm Motore Zip'!$E$57</f>
        <v>169.71999999999997</v>
      </c>
      <c r="C84" s="117">
        <f t="shared" si="27"/>
        <v>169.71999999999997</v>
      </c>
      <c r="D84" s="117">
        <f t="shared" si="27"/>
        <v>169.71999999999997</v>
      </c>
      <c r="E84" s="117">
        <f t="shared" si="27"/>
        <v>169.71999999999997</v>
      </c>
      <c r="F84" s="117">
        <f t="shared" si="27"/>
        <v>169.71999999999997</v>
      </c>
      <c r="G84" s="117">
        <f t="shared" si="27"/>
        <v>169.71999999999997</v>
      </c>
      <c r="H84" s="117">
        <f t="shared" si="27"/>
        <v>169.71999999999997</v>
      </c>
      <c r="I84" s="117">
        <f t="shared" si="27"/>
        <v>169.71999999999997</v>
      </c>
      <c r="J84" s="117">
        <f t="shared" si="27"/>
        <v>169.71999999999997</v>
      </c>
      <c r="K84" s="117">
        <f t="shared" si="27"/>
        <v>169.71999999999997</v>
      </c>
      <c r="L84" s="117">
        <f t="shared" si="27"/>
        <v>169.71999999999997</v>
      </c>
      <c r="M84" s="117">
        <f t="shared" si="27"/>
        <v>169.71999999999997</v>
      </c>
      <c r="N84" s="117">
        <f t="shared" si="27"/>
        <v>169.71999999999997</v>
      </c>
      <c r="O84" s="117">
        <f t="shared" si="27"/>
        <v>169.71999999999997</v>
      </c>
      <c r="P84" s="117">
        <f t="shared" si="27"/>
        <v>169.71999999999997</v>
      </c>
      <c r="Q84" s="117">
        <f t="shared" si="27"/>
        <v>169.71999999999997</v>
      </c>
      <c r="R84" s="117">
        <f t="shared" si="27"/>
        <v>169.71999999999997</v>
      </c>
      <c r="S84" s="117">
        <f t="shared" si="26"/>
        <v>169.71999999999997</v>
      </c>
      <c r="T84" s="117">
        <f t="shared" si="26"/>
        <v>169.71999999999997</v>
      </c>
      <c r="U84" s="117">
        <f t="shared" si="26"/>
        <v>169.71999999999997</v>
      </c>
      <c r="V84" s="117">
        <f t="shared" si="26"/>
        <v>169.71999999999997</v>
      </c>
    </row>
    <row r="85" spans="1:22" x14ac:dyDescent="0.25">
      <c r="A85" s="1">
        <v>210</v>
      </c>
      <c r="B85" s="122">
        <f>'100 mm Motore Zip'!$E$48*2*A85/100+'100 mm Motore Zip'!$E$49*2*A85/100+'100 mm Motore Zip'!$E$50+'100 mm Motore Zip'!$E$51*6+'100 mm Motore Zip'!$E$52*4*A85/100+'100 mm Motore Zip'!$E$53*2*A85/100+'100 mm Motore Zip'!$E$54*2+'100 mm Motore Zip'!$E$55+'100 mm Motore Zip'!$E$56+'100 mm Motore Zip'!$E$57</f>
        <v>177.55399999999997</v>
      </c>
      <c r="C85" s="117">
        <f t="shared" si="27"/>
        <v>177.55399999999997</v>
      </c>
      <c r="D85" s="117">
        <f t="shared" si="27"/>
        <v>177.55399999999997</v>
      </c>
      <c r="E85" s="117">
        <f t="shared" si="27"/>
        <v>177.55399999999997</v>
      </c>
      <c r="F85" s="117">
        <f t="shared" si="27"/>
        <v>177.55399999999997</v>
      </c>
      <c r="G85" s="117">
        <f t="shared" si="27"/>
        <v>177.55399999999997</v>
      </c>
      <c r="H85" s="117">
        <f t="shared" si="27"/>
        <v>177.55399999999997</v>
      </c>
      <c r="I85" s="117">
        <f t="shared" si="27"/>
        <v>177.55399999999997</v>
      </c>
      <c r="J85" s="117">
        <f t="shared" si="27"/>
        <v>177.55399999999997</v>
      </c>
      <c r="K85" s="117">
        <f t="shared" si="27"/>
        <v>177.55399999999997</v>
      </c>
      <c r="L85" s="117">
        <f t="shared" si="27"/>
        <v>177.55399999999997</v>
      </c>
      <c r="M85" s="117">
        <f t="shared" si="27"/>
        <v>177.55399999999997</v>
      </c>
      <c r="N85" s="117">
        <f t="shared" si="27"/>
        <v>177.55399999999997</v>
      </c>
      <c r="O85" s="117">
        <f t="shared" si="27"/>
        <v>177.55399999999997</v>
      </c>
      <c r="P85" s="117">
        <f t="shared" si="27"/>
        <v>177.55399999999997</v>
      </c>
      <c r="Q85" s="117">
        <f t="shared" si="27"/>
        <v>177.55399999999997</v>
      </c>
      <c r="R85" s="117">
        <f t="shared" si="27"/>
        <v>177.55399999999997</v>
      </c>
      <c r="S85" s="117">
        <f t="shared" si="26"/>
        <v>177.55399999999997</v>
      </c>
      <c r="T85" s="117">
        <f t="shared" si="26"/>
        <v>177.55399999999997</v>
      </c>
      <c r="U85" s="117">
        <f t="shared" si="26"/>
        <v>177.55399999999997</v>
      </c>
      <c r="V85" s="117">
        <f t="shared" si="26"/>
        <v>177.55399999999997</v>
      </c>
    </row>
    <row r="86" spans="1:22" x14ac:dyDescent="0.25">
      <c r="A86" s="1">
        <v>220</v>
      </c>
      <c r="B86" s="122">
        <f>'100 mm Motore Zip'!$E$48*2*A86/100+'100 mm Motore Zip'!$E$49*2*A86/100+'100 mm Motore Zip'!$E$50+'100 mm Motore Zip'!$E$51*6+'100 mm Motore Zip'!$E$52*4*A86/100+'100 mm Motore Zip'!$E$53*2*A86/100+'100 mm Motore Zip'!$E$54*2+'100 mm Motore Zip'!$E$55+'100 mm Motore Zip'!$E$56+'100 mm Motore Zip'!$E$57</f>
        <v>185.38800000000001</v>
      </c>
      <c r="C86" s="117">
        <f t="shared" si="27"/>
        <v>185.38800000000001</v>
      </c>
      <c r="D86" s="117">
        <f t="shared" si="27"/>
        <v>185.38800000000001</v>
      </c>
      <c r="E86" s="117">
        <f t="shared" si="27"/>
        <v>185.38800000000001</v>
      </c>
      <c r="F86" s="117">
        <f t="shared" si="27"/>
        <v>185.38800000000001</v>
      </c>
      <c r="G86" s="117">
        <f t="shared" si="27"/>
        <v>185.38800000000001</v>
      </c>
      <c r="H86" s="117">
        <f t="shared" si="27"/>
        <v>185.38800000000001</v>
      </c>
      <c r="I86" s="117">
        <f t="shared" si="27"/>
        <v>185.38800000000001</v>
      </c>
      <c r="J86" s="117">
        <f t="shared" si="27"/>
        <v>185.38800000000001</v>
      </c>
      <c r="K86" s="117">
        <f t="shared" si="27"/>
        <v>185.38800000000001</v>
      </c>
      <c r="L86" s="117">
        <f t="shared" si="27"/>
        <v>185.38800000000001</v>
      </c>
      <c r="M86" s="117">
        <f t="shared" si="27"/>
        <v>185.38800000000001</v>
      </c>
      <c r="N86" s="117">
        <f t="shared" si="27"/>
        <v>185.38800000000001</v>
      </c>
      <c r="O86" s="117">
        <f t="shared" si="27"/>
        <v>185.38800000000001</v>
      </c>
      <c r="P86" s="117">
        <f t="shared" si="27"/>
        <v>185.38800000000001</v>
      </c>
      <c r="Q86" s="117">
        <f t="shared" si="27"/>
        <v>185.38800000000001</v>
      </c>
      <c r="R86" s="117">
        <f t="shared" si="27"/>
        <v>185.38800000000001</v>
      </c>
      <c r="S86" s="117">
        <f t="shared" si="26"/>
        <v>185.38800000000001</v>
      </c>
      <c r="T86" s="117">
        <f t="shared" si="26"/>
        <v>185.38800000000001</v>
      </c>
      <c r="U86" s="117">
        <f t="shared" si="26"/>
        <v>185.38800000000001</v>
      </c>
      <c r="V86" s="117">
        <f t="shared" si="26"/>
        <v>185.38800000000001</v>
      </c>
    </row>
    <row r="87" spans="1:22" x14ac:dyDescent="0.25">
      <c r="A87" s="1">
        <v>230</v>
      </c>
      <c r="B87" s="122">
        <f>'100 mm Motore Zip'!$E$48*2*A87/100+'100 mm Motore Zip'!$E$49*2*A87/100+'100 mm Motore Zip'!$E$50+'100 mm Motore Zip'!$E$51*6+'100 mm Motore Zip'!$E$52*4*A87/100+'100 mm Motore Zip'!$E$53*2*A87/100+'100 mm Motore Zip'!$E$54*2+'100 mm Motore Zip'!$E$55+'100 mm Motore Zip'!$E$56+'100 mm Motore Zip'!$E$57</f>
        <v>193.22200000000001</v>
      </c>
      <c r="C87" s="117">
        <f t="shared" si="27"/>
        <v>193.22200000000001</v>
      </c>
      <c r="D87" s="117">
        <f t="shared" si="27"/>
        <v>193.22200000000001</v>
      </c>
      <c r="E87" s="117">
        <f t="shared" si="27"/>
        <v>193.22200000000001</v>
      </c>
      <c r="F87" s="117">
        <f t="shared" si="27"/>
        <v>193.22200000000001</v>
      </c>
      <c r="G87" s="117">
        <f t="shared" si="27"/>
        <v>193.22200000000001</v>
      </c>
      <c r="H87" s="117">
        <f t="shared" si="27"/>
        <v>193.22200000000001</v>
      </c>
      <c r="I87" s="117">
        <f t="shared" si="27"/>
        <v>193.22200000000001</v>
      </c>
      <c r="J87" s="117">
        <f t="shared" si="27"/>
        <v>193.22200000000001</v>
      </c>
      <c r="K87" s="117">
        <f t="shared" si="27"/>
        <v>193.22200000000001</v>
      </c>
      <c r="L87" s="117">
        <f t="shared" si="27"/>
        <v>193.22200000000001</v>
      </c>
      <c r="M87" s="117">
        <f t="shared" si="27"/>
        <v>193.22200000000001</v>
      </c>
      <c r="N87" s="117">
        <f t="shared" si="27"/>
        <v>193.22200000000001</v>
      </c>
      <c r="O87" s="117">
        <f t="shared" si="27"/>
        <v>193.22200000000001</v>
      </c>
      <c r="P87" s="117">
        <f t="shared" si="27"/>
        <v>193.22200000000001</v>
      </c>
      <c r="Q87" s="117">
        <f t="shared" si="27"/>
        <v>193.22200000000001</v>
      </c>
      <c r="R87" s="117">
        <f t="shared" si="27"/>
        <v>193.22200000000001</v>
      </c>
      <c r="S87" s="117">
        <f t="shared" si="26"/>
        <v>193.22200000000001</v>
      </c>
      <c r="T87" s="117">
        <f t="shared" si="26"/>
        <v>193.22200000000001</v>
      </c>
      <c r="U87" s="117">
        <f t="shared" si="26"/>
        <v>193.22200000000001</v>
      </c>
      <c r="V87" s="117">
        <f t="shared" si="26"/>
        <v>193.22200000000001</v>
      </c>
    </row>
    <row r="88" spans="1:22" x14ac:dyDescent="0.25">
      <c r="A88" s="1">
        <v>240</v>
      </c>
      <c r="B88" s="122">
        <f>'100 mm Motore Zip'!$E$48*2*A88/100+'100 mm Motore Zip'!$E$49*2*A88/100+'100 mm Motore Zip'!$E$50+'100 mm Motore Zip'!$E$51*6+'100 mm Motore Zip'!$E$52*4*A88/100+'100 mm Motore Zip'!$E$53*2*A88/100+'100 mm Motore Zip'!$E$54*2+'100 mm Motore Zip'!$E$55+'100 mm Motore Zip'!$E$56+'100 mm Motore Zip'!$E$57</f>
        <v>201.05600000000001</v>
      </c>
      <c r="C88" s="117">
        <f t="shared" si="27"/>
        <v>201.05600000000001</v>
      </c>
      <c r="D88" s="117">
        <f t="shared" si="27"/>
        <v>201.05600000000001</v>
      </c>
      <c r="E88" s="117">
        <f t="shared" si="27"/>
        <v>201.05600000000001</v>
      </c>
      <c r="F88" s="117">
        <f t="shared" si="27"/>
        <v>201.05600000000001</v>
      </c>
      <c r="G88" s="117">
        <f t="shared" si="27"/>
        <v>201.05600000000001</v>
      </c>
      <c r="H88" s="117">
        <f t="shared" si="27"/>
        <v>201.05600000000001</v>
      </c>
      <c r="I88" s="117">
        <f t="shared" si="27"/>
        <v>201.05600000000001</v>
      </c>
      <c r="J88" s="117">
        <f t="shared" si="27"/>
        <v>201.05600000000001</v>
      </c>
      <c r="K88" s="117">
        <f t="shared" si="27"/>
        <v>201.05600000000001</v>
      </c>
      <c r="L88" s="117">
        <f t="shared" si="27"/>
        <v>201.05600000000001</v>
      </c>
      <c r="M88" s="117">
        <f t="shared" si="27"/>
        <v>201.05600000000001</v>
      </c>
      <c r="N88" s="117">
        <f t="shared" si="27"/>
        <v>201.05600000000001</v>
      </c>
      <c r="O88" s="117">
        <f t="shared" si="27"/>
        <v>201.05600000000001</v>
      </c>
      <c r="P88" s="117">
        <f t="shared" si="27"/>
        <v>201.05600000000001</v>
      </c>
      <c r="Q88" s="117">
        <f t="shared" si="27"/>
        <v>201.05600000000001</v>
      </c>
      <c r="R88" s="117">
        <f t="shared" si="27"/>
        <v>201.05600000000001</v>
      </c>
      <c r="S88" s="117">
        <f t="shared" si="26"/>
        <v>201.05600000000001</v>
      </c>
      <c r="T88" s="117">
        <f t="shared" si="26"/>
        <v>201.05600000000001</v>
      </c>
      <c r="U88" s="117">
        <f t="shared" si="26"/>
        <v>201.05600000000001</v>
      </c>
      <c r="V88" s="117">
        <f t="shared" si="26"/>
        <v>201.05600000000001</v>
      </c>
    </row>
    <row r="89" spans="1:22" x14ac:dyDescent="0.25">
      <c r="A89" s="1">
        <v>250</v>
      </c>
      <c r="B89" s="122">
        <f>'100 mm Motore Zip'!$E$48*2*A89/100+'100 mm Motore Zip'!$E$49*2*A89/100+'100 mm Motore Zip'!$E$50+'100 mm Motore Zip'!$E$51*6+'100 mm Motore Zip'!$E$52*4*A89/100+'100 mm Motore Zip'!$E$53*2*A89/100+'100 mm Motore Zip'!$E$54*2+'100 mm Motore Zip'!$E$55+'100 mm Motore Zip'!$E$56+'100 mm Motore Zip'!$E$57</f>
        <v>208.89</v>
      </c>
      <c r="C89" s="117">
        <f t="shared" si="27"/>
        <v>208.89</v>
      </c>
      <c r="D89" s="117">
        <f t="shared" si="27"/>
        <v>208.89</v>
      </c>
      <c r="E89" s="117">
        <f t="shared" si="27"/>
        <v>208.89</v>
      </c>
      <c r="F89" s="117">
        <f t="shared" si="27"/>
        <v>208.89</v>
      </c>
      <c r="G89" s="117">
        <f t="shared" si="27"/>
        <v>208.89</v>
      </c>
      <c r="H89" s="117">
        <f t="shared" si="27"/>
        <v>208.89</v>
      </c>
      <c r="I89" s="117">
        <f t="shared" si="27"/>
        <v>208.89</v>
      </c>
      <c r="J89" s="117">
        <f t="shared" si="27"/>
        <v>208.89</v>
      </c>
      <c r="K89" s="117">
        <f t="shared" si="27"/>
        <v>208.89</v>
      </c>
      <c r="L89" s="117">
        <f t="shared" si="27"/>
        <v>208.89</v>
      </c>
      <c r="M89" s="117">
        <f t="shared" si="27"/>
        <v>208.89</v>
      </c>
      <c r="N89" s="117">
        <f t="shared" si="27"/>
        <v>208.89</v>
      </c>
      <c r="O89" s="117">
        <f t="shared" si="27"/>
        <v>208.89</v>
      </c>
      <c r="P89" s="117">
        <f t="shared" si="27"/>
        <v>208.89</v>
      </c>
      <c r="Q89" s="117">
        <f t="shared" si="27"/>
        <v>208.89</v>
      </c>
      <c r="R89" s="117">
        <f t="shared" si="27"/>
        <v>208.89</v>
      </c>
      <c r="S89" s="117">
        <f t="shared" si="26"/>
        <v>208.89</v>
      </c>
      <c r="T89" s="117">
        <f t="shared" si="26"/>
        <v>208.89</v>
      </c>
      <c r="U89" s="117">
        <f t="shared" si="26"/>
        <v>208.89</v>
      </c>
      <c r="V89" s="117">
        <f t="shared" si="26"/>
        <v>208.89</v>
      </c>
    </row>
    <row r="90" spans="1:22" x14ac:dyDescent="0.25">
      <c r="A90" s="1">
        <v>260</v>
      </c>
      <c r="B90" s="122">
        <f>'100 mm Motore Zip'!$E$48*2*A90/100+'100 mm Motore Zip'!$E$49*2*A90/100+'100 mm Motore Zip'!$E$50+'100 mm Motore Zip'!$E$51*6+'100 mm Motore Zip'!$E$52*4*A90/100+'100 mm Motore Zip'!$E$53*2*A90/100+'100 mm Motore Zip'!$E$54*2+'100 mm Motore Zip'!$E$55+'100 mm Motore Zip'!$E$56+'100 mm Motore Zip'!$E$57</f>
        <v>216.72399999999996</v>
      </c>
      <c r="C90" s="117">
        <f t="shared" si="27"/>
        <v>216.72399999999996</v>
      </c>
      <c r="D90" s="117">
        <f t="shared" si="27"/>
        <v>216.72399999999996</v>
      </c>
      <c r="E90" s="117">
        <f t="shared" si="27"/>
        <v>216.72399999999996</v>
      </c>
      <c r="F90" s="117">
        <f t="shared" si="27"/>
        <v>216.72399999999996</v>
      </c>
      <c r="G90" s="117">
        <f t="shared" si="27"/>
        <v>216.72399999999996</v>
      </c>
      <c r="H90" s="117">
        <f t="shared" si="27"/>
        <v>216.72399999999996</v>
      </c>
      <c r="I90" s="117">
        <f t="shared" si="27"/>
        <v>216.72399999999996</v>
      </c>
      <c r="J90" s="117">
        <f t="shared" si="27"/>
        <v>216.72399999999996</v>
      </c>
      <c r="K90" s="117">
        <f t="shared" si="27"/>
        <v>216.72399999999996</v>
      </c>
      <c r="L90" s="117">
        <f t="shared" si="27"/>
        <v>216.72399999999996</v>
      </c>
      <c r="M90" s="117">
        <f t="shared" si="27"/>
        <v>216.72399999999996</v>
      </c>
      <c r="N90" s="117">
        <f t="shared" si="27"/>
        <v>216.72399999999996</v>
      </c>
      <c r="O90" s="117">
        <f t="shared" si="27"/>
        <v>216.72399999999996</v>
      </c>
      <c r="P90" s="117">
        <f t="shared" si="27"/>
        <v>216.72399999999996</v>
      </c>
      <c r="Q90" s="117">
        <f t="shared" si="27"/>
        <v>216.72399999999996</v>
      </c>
      <c r="R90" s="117">
        <f t="shared" ref="R90:V94" si="28">Q90</f>
        <v>216.72399999999996</v>
      </c>
      <c r="S90" s="117">
        <f t="shared" si="28"/>
        <v>216.72399999999996</v>
      </c>
      <c r="T90" s="117">
        <f t="shared" si="28"/>
        <v>216.72399999999996</v>
      </c>
      <c r="U90" s="117">
        <f t="shared" si="28"/>
        <v>216.72399999999996</v>
      </c>
      <c r="V90" s="117">
        <f t="shared" si="28"/>
        <v>216.72399999999996</v>
      </c>
    </row>
    <row r="91" spans="1:22" x14ac:dyDescent="0.25">
      <c r="A91" s="1">
        <v>270</v>
      </c>
      <c r="B91" s="122">
        <f>'100 mm Motore Zip'!$E$48*2*A91/100+'100 mm Motore Zip'!$E$49*2*A91/100+'100 mm Motore Zip'!$E$50+'100 mm Motore Zip'!$E$51*6+'100 mm Motore Zip'!$E$52*4*A91/100+'100 mm Motore Zip'!$E$53*2*A91/100+'100 mm Motore Zip'!$E$54*2+'100 mm Motore Zip'!$E$55+'100 mm Motore Zip'!$E$56+'100 mm Motore Zip'!$E$57</f>
        <v>224.55799999999999</v>
      </c>
      <c r="C91" s="117">
        <f t="shared" ref="C91:R94" si="29">B91</f>
        <v>224.55799999999999</v>
      </c>
      <c r="D91" s="117">
        <f t="shared" si="29"/>
        <v>224.55799999999999</v>
      </c>
      <c r="E91" s="117">
        <f t="shared" si="29"/>
        <v>224.55799999999999</v>
      </c>
      <c r="F91" s="117">
        <f t="shared" si="29"/>
        <v>224.55799999999999</v>
      </c>
      <c r="G91" s="117">
        <f t="shared" si="29"/>
        <v>224.55799999999999</v>
      </c>
      <c r="H91" s="117">
        <f t="shared" si="29"/>
        <v>224.55799999999999</v>
      </c>
      <c r="I91" s="117">
        <f t="shared" si="29"/>
        <v>224.55799999999999</v>
      </c>
      <c r="J91" s="117">
        <f t="shared" si="29"/>
        <v>224.55799999999999</v>
      </c>
      <c r="K91" s="117">
        <f t="shared" si="29"/>
        <v>224.55799999999999</v>
      </c>
      <c r="L91" s="117">
        <f t="shared" si="29"/>
        <v>224.55799999999999</v>
      </c>
      <c r="M91" s="117">
        <f t="shared" si="29"/>
        <v>224.55799999999999</v>
      </c>
      <c r="N91" s="117">
        <f t="shared" si="29"/>
        <v>224.55799999999999</v>
      </c>
      <c r="O91" s="117">
        <f t="shared" si="29"/>
        <v>224.55799999999999</v>
      </c>
      <c r="P91" s="117">
        <f t="shared" si="29"/>
        <v>224.55799999999999</v>
      </c>
      <c r="Q91" s="117">
        <f t="shared" si="29"/>
        <v>224.55799999999999</v>
      </c>
      <c r="R91" s="117">
        <f t="shared" si="29"/>
        <v>224.55799999999999</v>
      </c>
      <c r="S91" s="117">
        <f t="shared" si="28"/>
        <v>224.55799999999999</v>
      </c>
      <c r="T91" s="117">
        <f t="shared" si="28"/>
        <v>224.55799999999999</v>
      </c>
      <c r="U91" s="117">
        <f t="shared" si="28"/>
        <v>224.55799999999999</v>
      </c>
      <c r="V91" s="117">
        <f t="shared" si="28"/>
        <v>224.55799999999999</v>
      </c>
    </row>
    <row r="92" spans="1:22" x14ac:dyDescent="0.25">
      <c r="A92" s="1">
        <v>280</v>
      </c>
      <c r="B92" s="122">
        <f>'100 mm Motore Zip'!$E$48*2*A92/100+'100 mm Motore Zip'!$E$49*2*A92/100+'100 mm Motore Zip'!$E$50+'100 mm Motore Zip'!$E$51*6+'100 mm Motore Zip'!$E$52*4*A92/100+'100 mm Motore Zip'!$E$53*2*A92/100+'100 mm Motore Zip'!$E$54*2+'100 mm Motore Zip'!$E$55+'100 mm Motore Zip'!$E$56+'100 mm Motore Zip'!$E$57</f>
        <v>232.392</v>
      </c>
      <c r="C92" s="117">
        <f t="shared" si="29"/>
        <v>232.392</v>
      </c>
      <c r="D92" s="117">
        <f t="shared" si="29"/>
        <v>232.392</v>
      </c>
      <c r="E92" s="117">
        <f t="shared" si="29"/>
        <v>232.392</v>
      </c>
      <c r="F92" s="117">
        <f t="shared" si="29"/>
        <v>232.392</v>
      </c>
      <c r="G92" s="117">
        <f t="shared" si="29"/>
        <v>232.392</v>
      </c>
      <c r="H92" s="117">
        <f t="shared" si="29"/>
        <v>232.392</v>
      </c>
      <c r="I92" s="117">
        <f t="shared" si="29"/>
        <v>232.392</v>
      </c>
      <c r="J92" s="117">
        <f t="shared" si="29"/>
        <v>232.392</v>
      </c>
      <c r="K92" s="117">
        <f t="shared" si="29"/>
        <v>232.392</v>
      </c>
      <c r="L92" s="117">
        <f t="shared" si="29"/>
        <v>232.392</v>
      </c>
      <c r="M92" s="117">
        <f t="shared" si="29"/>
        <v>232.392</v>
      </c>
      <c r="N92" s="117">
        <f t="shared" si="29"/>
        <v>232.392</v>
      </c>
      <c r="O92" s="117">
        <f t="shared" si="29"/>
        <v>232.392</v>
      </c>
      <c r="P92" s="117">
        <f t="shared" si="29"/>
        <v>232.392</v>
      </c>
      <c r="Q92" s="117">
        <f t="shared" si="29"/>
        <v>232.392</v>
      </c>
      <c r="R92" s="117">
        <f t="shared" si="29"/>
        <v>232.392</v>
      </c>
      <c r="S92" s="117">
        <f t="shared" si="28"/>
        <v>232.392</v>
      </c>
      <c r="T92" s="117">
        <f t="shared" si="28"/>
        <v>232.392</v>
      </c>
      <c r="U92" s="117">
        <f t="shared" si="28"/>
        <v>232.392</v>
      </c>
      <c r="V92" s="117">
        <f t="shared" si="28"/>
        <v>232.392</v>
      </c>
    </row>
    <row r="93" spans="1:22" x14ac:dyDescent="0.25">
      <c r="A93" s="1">
        <v>290</v>
      </c>
      <c r="B93" s="122">
        <f>'100 mm Motore Zip'!$E$48*2*A93/100+'100 mm Motore Zip'!$E$49*2*A93/100+'100 mm Motore Zip'!$E$50+'100 mm Motore Zip'!$E$51*6+'100 mm Motore Zip'!$E$52*4*A93/100+'100 mm Motore Zip'!$E$53*2*A93/100+'100 mm Motore Zip'!$E$54*2+'100 mm Motore Zip'!$E$55+'100 mm Motore Zip'!$E$56+'100 mm Motore Zip'!$E$57</f>
        <v>240.226</v>
      </c>
      <c r="C93" s="117">
        <f t="shared" si="29"/>
        <v>240.226</v>
      </c>
      <c r="D93" s="117">
        <f t="shared" si="29"/>
        <v>240.226</v>
      </c>
      <c r="E93" s="117">
        <f t="shared" si="29"/>
        <v>240.226</v>
      </c>
      <c r="F93" s="117">
        <f t="shared" si="29"/>
        <v>240.226</v>
      </c>
      <c r="G93" s="117">
        <f t="shared" si="29"/>
        <v>240.226</v>
      </c>
      <c r="H93" s="117">
        <f t="shared" si="29"/>
        <v>240.226</v>
      </c>
      <c r="I93" s="117">
        <f t="shared" si="29"/>
        <v>240.226</v>
      </c>
      <c r="J93" s="117">
        <f t="shared" si="29"/>
        <v>240.226</v>
      </c>
      <c r="K93" s="117">
        <f t="shared" si="29"/>
        <v>240.226</v>
      </c>
      <c r="L93" s="117">
        <f t="shared" si="29"/>
        <v>240.226</v>
      </c>
      <c r="M93" s="117">
        <f t="shared" si="29"/>
        <v>240.226</v>
      </c>
      <c r="N93" s="117">
        <f t="shared" si="29"/>
        <v>240.226</v>
      </c>
      <c r="O93" s="117">
        <f t="shared" si="29"/>
        <v>240.226</v>
      </c>
      <c r="P93" s="117">
        <f t="shared" si="29"/>
        <v>240.226</v>
      </c>
      <c r="Q93" s="117">
        <f t="shared" si="29"/>
        <v>240.226</v>
      </c>
      <c r="R93" s="117">
        <f t="shared" si="29"/>
        <v>240.226</v>
      </c>
      <c r="S93" s="117">
        <f t="shared" si="28"/>
        <v>240.226</v>
      </c>
      <c r="T93" s="117">
        <f t="shared" si="28"/>
        <v>240.226</v>
      </c>
      <c r="U93" s="117">
        <f t="shared" si="28"/>
        <v>240.226</v>
      </c>
      <c r="V93" s="117">
        <f t="shared" si="28"/>
        <v>240.226</v>
      </c>
    </row>
    <row r="94" spans="1:22" x14ac:dyDescent="0.25">
      <c r="A94" s="1">
        <v>300</v>
      </c>
      <c r="B94" s="122">
        <f>'100 mm Motore Zip'!$E$48*2*A94/100+'100 mm Motore Zip'!$E$49*2*A94/100+'100 mm Motore Zip'!$E$50+'100 mm Motore Zip'!$E$51*6+'100 mm Motore Zip'!$E$52*4*A94/100+'100 mm Motore Zip'!$E$53*2*A94/100+'100 mm Motore Zip'!$E$54*2+'100 mm Motore Zip'!$E$55+'100 mm Motore Zip'!$E$56+'100 mm Motore Zip'!$E$57</f>
        <v>248.06</v>
      </c>
      <c r="C94" s="117">
        <f t="shared" si="29"/>
        <v>248.06</v>
      </c>
      <c r="D94" s="117">
        <f t="shared" si="29"/>
        <v>248.06</v>
      </c>
      <c r="E94" s="117">
        <f t="shared" si="29"/>
        <v>248.06</v>
      </c>
      <c r="F94" s="117">
        <f t="shared" si="29"/>
        <v>248.06</v>
      </c>
      <c r="G94" s="117">
        <f t="shared" si="29"/>
        <v>248.06</v>
      </c>
      <c r="H94" s="117">
        <f t="shared" si="29"/>
        <v>248.06</v>
      </c>
      <c r="I94" s="117">
        <f t="shared" si="29"/>
        <v>248.06</v>
      </c>
      <c r="J94" s="117">
        <f t="shared" si="29"/>
        <v>248.06</v>
      </c>
      <c r="K94" s="117">
        <f t="shared" si="29"/>
        <v>248.06</v>
      </c>
      <c r="L94" s="117">
        <f t="shared" si="29"/>
        <v>248.06</v>
      </c>
      <c r="M94" s="117">
        <f t="shared" si="29"/>
        <v>248.06</v>
      </c>
      <c r="N94" s="117">
        <f t="shared" si="29"/>
        <v>248.06</v>
      </c>
      <c r="O94" s="117">
        <f t="shared" si="29"/>
        <v>248.06</v>
      </c>
      <c r="P94" s="117">
        <f t="shared" si="29"/>
        <v>248.06</v>
      </c>
      <c r="Q94" s="117">
        <f t="shared" si="29"/>
        <v>248.06</v>
      </c>
      <c r="R94" s="117">
        <f t="shared" si="29"/>
        <v>248.06</v>
      </c>
      <c r="S94" s="117">
        <f t="shared" si="28"/>
        <v>248.06</v>
      </c>
      <c r="T94" s="117">
        <f t="shared" si="28"/>
        <v>248.06</v>
      </c>
      <c r="U94" s="117">
        <f t="shared" si="28"/>
        <v>248.06</v>
      </c>
      <c r="V94" s="117">
        <f t="shared" si="28"/>
        <v>248.06</v>
      </c>
    </row>
  </sheetData>
  <pageMargins left="0.11811023622047245" right="0.11811023622047245" top="0.55118110236220474" bottom="0.74803149606299213" header="0.31496062992125984" footer="0.31496062992125984"/>
  <pageSetup paperSize="9" scale="74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"/>
  <dimension ref="A1:L161"/>
  <sheetViews>
    <sheetView workbookViewId="0">
      <selection activeCell="L4" sqref="L4"/>
    </sheetView>
  </sheetViews>
  <sheetFormatPr defaultColWidth="9" defaultRowHeight="14.25" x14ac:dyDescent="0.25"/>
  <cols>
    <col min="1" max="1" width="6.28515625" style="41" customWidth="1"/>
    <col min="2" max="2" width="24.7109375" style="41" customWidth="1"/>
    <col min="3" max="3" width="24.7109375" style="102" customWidth="1"/>
    <col min="4" max="4" width="29" style="41" customWidth="1"/>
    <col min="5" max="8" width="10.140625" style="41" customWidth="1"/>
    <col min="9" max="9" width="10.5703125" style="41" customWidth="1"/>
    <col min="10" max="11" width="15.5703125" style="41" customWidth="1"/>
    <col min="12" max="16384" width="9" style="41"/>
  </cols>
  <sheetData>
    <row r="1" spans="1:9" ht="33.950000000000003" customHeight="1" x14ac:dyDescent="0.25">
      <c r="A1" s="107" t="s">
        <v>36</v>
      </c>
      <c r="B1" s="108" t="s">
        <v>257</v>
      </c>
      <c r="C1" s="108"/>
      <c r="D1" s="107" t="s">
        <v>259</v>
      </c>
      <c r="E1" s="109" t="s">
        <v>9</v>
      </c>
      <c r="F1" s="109" t="s">
        <v>260</v>
      </c>
      <c r="G1" s="109" t="s">
        <v>278</v>
      </c>
      <c r="H1" s="109" t="s">
        <v>261</v>
      </c>
      <c r="I1" s="40" t="s">
        <v>262</v>
      </c>
    </row>
    <row r="2" spans="1:9" s="42" customFormat="1" ht="27" customHeight="1" x14ac:dyDescent="0.25">
      <c r="A2" s="110" t="s">
        <v>258</v>
      </c>
      <c r="B2" s="111"/>
      <c r="C2" s="112"/>
      <c r="D2" s="110"/>
      <c r="E2" s="110"/>
      <c r="F2" s="110"/>
      <c r="G2" s="110"/>
      <c r="H2" s="110"/>
      <c r="I2" s="110"/>
    </row>
    <row r="3" spans="1:9" ht="50.1" customHeight="1" x14ac:dyDescent="0.25">
      <c r="A3" s="44">
        <v>1</v>
      </c>
      <c r="B3" s="45" t="s">
        <v>37</v>
      </c>
      <c r="C3" s="46" t="s">
        <v>206</v>
      </c>
      <c r="D3" s="45"/>
      <c r="E3" s="45" t="s">
        <v>38</v>
      </c>
      <c r="F3" s="47">
        <v>0</v>
      </c>
      <c r="G3" s="47">
        <v>58</v>
      </c>
      <c r="H3" s="47">
        <v>5.8</v>
      </c>
      <c r="I3" s="48">
        <v>27.85</v>
      </c>
    </row>
    <row r="4" spans="1:9" ht="50.1" customHeight="1" x14ac:dyDescent="0.25">
      <c r="A4" s="44">
        <v>2</v>
      </c>
      <c r="B4" s="45" t="s">
        <v>39</v>
      </c>
      <c r="C4" s="46" t="s">
        <v>207</v>
      </c>
      <c r="D4" s="45"/>
      <c r="E4" s="45" t="s">
        <v>38</v>
      </c>
      <c r="F4" s="47">
        <v>1</v>
      </c>
      <c r="G4" s="47">
        <v>58</v>
      </c>
      <c r="H4" s="47">
        <v>5.8</v>
      </c>
      <c r="I4" s="48">
        <v>27.85</v>
      </c>
    </row>
    <row r="5" spans="1:9" ht="50.1" customHeight="1" x14ac:dyDescent="0.25">
      <c r="A5" s="44">
        <v>3</v>
      </c>
      <c r="B5" s="45" t="s">
        <v>40</v>
      </c>
      <c r="C5" s="46" t="s">
        <v>208</v>
      </c>
      <c r="D5" s="45"/>
      <c r="E5" s="45" t="s">
        <v>38</v>
      </c>
      <c r="F5" s="47">
        <v>1</v>
      </c>
      <c r="G5" s="47">
        <v>58</v>
      </c>
      <c r="H5" s="47">
        <v>5.8</v>
      </c>
      <c r="I5" s="48">
        <v>27.85</v>
      </c>
    </row>
    <row r="6" spans="1:9" ht="50.1" customHeight="1" x14ac:dyDescent="0.25">
      <c r="A6" s="44">
        <v>4</v>
      </c>
      <c r="B6" s="45" t="s">
        <v>41</v>
      </c>
      <c r="C6" s="46" t="s">
        <v>209</v>
      </c>
      <c r="D6" s="45"/>
      <c r="E6" s="45" t="s">
        <v>38</v>
      </c>
      <c r="F6" s="47">
        <v>1</v>
      </c>
      <c r="G6" s="47">
        <v>58</v>
      </c>
      <c r="H6" s="47">
        <v>5.8</v>
      </c>
      <c r="I6" s="48">
        <v>27.85</v>
      </c>
    </row>
    <row r="7" spans="1:9" ht="50.1" customHeight="1" x14ac:dyDescent="0.25">
      <c r="A7" s="44">
        <v>5</v>
      </c>
      <c r="B7" s="45" t="s">
        <v>42</v>
      </c>
      <c r="C7" s="46" t="s">
        <v>43</v>
      </c>
      <c r="D7" s="45"/>
      <c r="E7" s="45" t="s">
        <v>38</v>
      </c>
      <c r="F7" s="47">
        <v>1</v>
      </c>
      <c r="G7" s="47">
        <v>58</v>
      </c>
      <c r="H7" s="47">
        <v>5.8</v>
      </c>
      <c r="I7" s="48">
        <v>27.85</v>
      </c>
    </row>
    <row r="8" spans="1:9" ht="50.1" customHeight="1" x14ac:dyDescent="0.25">
      <c r="A8" s="44">
        <v>6</v>
      </c>
      <c r="B8" s="45" t="s">
        <v>191</v>
      </c>
      <c r="C8" s="46" t="s">
        <v>192</v>
      </c>
      <c r="D8" s="45"/>
      <c r="E8" s="45" t="s">
        <v>38</v>
      </c>
      <c r="F8" s="47">
        <v>1</v>
      </c>
      <c r="G8" s="47">
        <v>58</v>
      </c>
      <c r="H8" s="47">
        <v>5.8</v>
      </c>
      <c r="I8" s="48">
        <v>41.78</v>
      </c>
    </row>
    <row r="9" spans="1:9" ht="50.1" customHeight="1" x14ac:dyDescent="0.25">
      <c r="A9" s="44">
        <v>7</v>
      </c>
      <c r="B9" s="45" t="s">
        <v>44</v>
      </c>
      <c r="C9" s="46" t="s">
        <v>210</v>
      </c>
      <c r="D9" s="45"/>
      <c r="E9" s="45" t="s">
        <v>38</v>
      </c>
      <c r="F9" s="47">
        <v>1</v>
      </c>
      <c r="G9" s="47">
        <v>58</v>
      </c>
      <c r="H9" s="47">
        <v>5.8</v>
      </c>
      <c r="I9" s="48">
        <v>13.63</v>
      </c>
    </row>
    <row r="10" spans="1:9" ht="50.1" customHeight="1" x14ac:dyDescent="0.25">
      <c r="A10" s="44">
        <v>8</v>
      </c>
      <c r="B10" s="45" t="s">
        <v>45</v>
      </c>
      <c r="C10" s="46" t="s">
        <v>211</v>
      </c>
      <c r="D10" s="45"/>
      <c r="E10" s="45" t="s">
        <v>38</v>
      </c>
      <c r="F10" s="47">
        <v>1</v>
      </c>
      <c r="G10" s="47">
        <v>58</v>
      </c>
      <c r="H10" s="47">
        <v>5.8</v>
      </c>
      <c r="I10" s="48">
        <v>13.63</v>
      </c>
    </row>
    <row r="11" spans="1:9" ht="50.1" customHeight="1" x14ac:dyDescent="0.25">
      <c r="A11" s="44">
        <v>9</v>
      </c>
      <c r="B11" s="45" t="s">
        <v>46</v>
      </c>
      <c r="C11" s="46" t="s">
        <v>212</v>
      </c>
      <c r="D11" s="45"/>
      <c r="E11" s="45" t="s">
        <v>38</v>
      </c>
      <c r="F11" s="47">
        <v>1</v>
      </c>
      <c r="G11" s="47">
        <v>58</v>
      </c>
      <c r="H11" s="47">
        <v>5.8</v>
      </c>
      <c r="I11" s="48">
        <v>13.63</v>
      </c>
    </row>
    <row r="12" spans="1:9" ht="50.1" customHeight="1" x14ac:dyDescent="0.25">
      <c r="A12" s="44">
        <v>10</v>
      </c>
      <c r="B12" s="45" t="s">
        <v>47</v>
      </c>
      <c r="C12" s="46" t="s">
        <v>213</v>
      </c>
      <c r="D12" s="45"/>
      <c r="E12" s="45" t="s">
        <v>38</v>
      </c>
      <c r="F12" s="47">
        <v>1</v>
      </c>
      <c r="G12" s="47">
        <v>58</v>
      </c>
      <c r="H12" s="47">
        <v>5.8</v>
      </c>
      <c r="I12" s="48">
        <v>13.63</v>
      </c>
    </row>
    <row r="13" spans="1:9" ht="50.1" customHeight="1" x14ac:dyDescent="0.25">
      <c r="A13" s="44">
        <v>11</v>
      </c>
      <c r="B13" s="45" t="s">
        <v>48</v>
      </c>
      <c r="C13" s="46" t="s">
        <v>49</v>
      </c>
      <c r="D13" s="45"/>
      <c r="E13" s="45" t="s">
        <v>38</v>
      </c>
      <c r="F13" s="47">
        <v>1</v>
      </c>
      <c r="G13" s="47">
        <v>58</v>
      </c>
      <c r="H13" s="47">
        <v>5.8</v>
      </c>
      <c r="I13" s="48">
        <v>13.63</v>
      </c>
    </row>
    <row r="14" spans="1:9" ht="50.1" customHeight="1" x14ac:dyDescent="0.25">
      <c r="A14" s="44">
        <v>12</v>
      </c>
      <c r="B14" s="45" t="s">
        <v>189</v>
      </c>
      <c r="C14" s="46" t="s">
        <v>190</v>
      </c>
      <c r="D14" s="45"/>
      <c r="E14" s="45" t="s">
        <v>38</v>
      </c>
      <c r="F14" s="47">
        <v>1</v>
      </c>
      <c r="G14" s="47">
        <v>58</v>
      </c>
      <c r="H14" s="47">
        <v>5.8</v>
      </c>
      <c r="I14" s="48">
        <v>20.45</v>
      </c>
    </row>
    <row r="15" spans="1:9" ht="50.1" customHeight="1" x14ac:dyDescent="0.25">
      <c r="A15" s="44">
        <v>13</v>
      </c>
      <c r="B15" s="45" t="s">
        <v>50</v>
      </c>
      <c r="C15" s="46" t="s">
        <v>214</v>
      </c>
      <c r="D15" s="49"/>
      <c r="E15" s="45" t="s">
        <v>38</v>
      </c>
      <c r="F15" s="45">
        <v>1</v>
      </c>
      <c r="G15" s="47">
        <v>58</v>
      </c>
      <c r="H15" s="45">
        <v>5.8</v>
      </c>
      <c r="I15" s="48">
        <v>8.0500000000000007</v>
      </c>
    </row>
    <row r="16" spans="1:9" ht="50.1" customHeight="1" x14ac:dyDescent="0.25">
      <c r="A16" s="44">
        <v>14</v>
      </c>
      <c r="B16" s="45" t="s">
        <v>51</v>
      </c>
      <c r="C16" s="46" t="s">
        <v>215</v>
      </c>
      <c r="D16" s="49"/>
      <c r="E16" s="45" t="s">
        <v>38</v>
      </c>
      <c r="F16" s="45">
        <v>1</v>
      </c>
      <c r="G16" s="47">
        <v>58</v>
      </c>
      <c r="H16" s="45">
        <v>5.8</v>
      </c>
      <c r="I16" s="48">
        <v>8.0500000000000007</v>
      </c>
    </row>
    <row r="17" spans="1:9" ht="50.1" customHeight="1" x14ac:dyDescent="0.25">
      <c r="A17" s="44">
        <v>15</v>
      </c>
      <c r="B17" s="45" t="s">
        <v>52</v>
      </c>
      <c r="C17" s="46" t="s">
        <v>216</v>
      </c>
      <c r="D17" s="49"/>
      <c r="E17" s="45" t="s">
        <v>38</v>
      </c>
      <c r="F17" s="45">
        <v>1</v>
      </c>
      <c r="G17" s="47">
        <v>58</v>
      </c>
      <c r="H17" s="45">
        <v>5.8</v>
      </c>
      <c r="I17" s="48">
        <v>8.0500000000000007</v>
      </c>
    </row>
    <row r="18" spans="1:9" ht="50.1" customHeight="1" x14ac:dyDescent="0.25">
      <c r="A18" s="44">
        <v>16</v>
      </c>
      <c r="B18" s="45" t="s">
        <v>53</v>
      </c>
      <c r="C18" s="46" t="s">
        <v>217</v>
      </c>
      <c r="D18" s="49"/>
      <c r="E18" s="45" t="s">
        <v>38</v>
      </c>
      <c r="F18" s="45">
        <v>1</v>
      </c>
      <c r="G18" s="47">
        <v>58</v>
      </c>
      <c r="H18" s="45">
        <v>5.8</v>
      </c>
      <c r="I18" s="48">
        <v>8.0500000000000007</v>
      </c>
    </row>
    <row r="19" spans="1:9" ht="50.1" customHeight="1" x14ac:dyDescent="0.25">
      <c r="A19" s="44">
        <v>17</v>
      </c>
      <c r="B19" s="45" t="s">
        <v>54</v>
      </c>
      <c r="C19" s="46" t="s">
        <v>55</v>
      </c>
      <c r="D19" s="49"/>
      <c r="E19" s="45" t="s">
        <v>38</v>
      </c>
      <c r="F19" s="45">
        <v>1</v>
      </c>
      <c r="G19" s="47">
        <v>58</v>
      </c>
      <c r="H19" s="45">
        <v>5.8</v>
      </c>
      <c r="I19" s="48">
        <v>8.0500000000000007</v>
      </c>
    </row>
    <row r="20" spans="1:9" ht="50.1" customHeight="1" thickBot="1" x14ac:dyDescent="0.3">
      <c r="A20" s="44">
        <v>18</v>
      </c>
      <c r="B20" s="45" t="s">
        <v>187</v>
      </c>
      <c r="C20" s="46" t="s">
        <v>188</v>
      </c>
      <c r="D20" s="49"/>
      <c r="E20" s="45" t="s">
        <v>38</v>
      </c>
      <c r="F20" s="45">
        <v>1</v>
      </c>
      <c r="G20" s="47">
        <v>58</v>
      </c>
      <c r="H20" s="45">
        <v>5.8</v>
      </c>
      <c r="I20" s="48">
        <v>12.08</v>
      </c>
    </row>
    <row r="21" spans="1:9" ht="50.1" customHeight="1" thickBot="1" x14ac:dyDescent="0.3">
      <c r="A21" s="44">
        <v>19</v>
      </c>
      <c r="B21" s="50" t="s">
        <v>56</v>
      </c>
      <c r="C21" s="51" t="s">
        <v>218</v>
      </c>
      <c r="D21" s="52"/>
      <c r="E21" s="53" t="s">
        <v>34</v>
      </c>
      <c r="F21" s="54">
        <v>1</v>
      </c>
      <c r="G21" s="55">
        <v>10</v>
      </c>
      <c r="H21" s="54"/>
      <c r="I21" s="56">
        <v>54.5</v>
      </c>
    </row>
    <row r="22" spans="1:9" ht="50.1" customHeight="1" thickBot="1" x14ac:dyDescent="0.3">
      <c r="A22" s="44">
        <v>20</v>
      </c>
      <c r="B22" s="50" t="s">
        <v>58</v>
      </c>
      <c r="C22" s="51" t="s">
        <v>219</v>
      </c>
      <c r="D22" s="52"/>
      <c r="E22" s="53" t="s">
        <v>34</v>
      </c>
      <c r="F22" s="54">
        <v>1</v>
      </c>
      <c r="G22" s="55">
        <v>1</v>
      </c>
      <c r="H22" s="54"/>
      <c r="I22" s="56">
        <v>54.5</v>
      </c>
    </row>
    <row r="23" spans="1:9" ht="50.1" customHeight="1" thickBot="1" x14ac:dyDescent="0.3">
      <c r="A23" s="44">
        <v>21</v>
      </c>
      <c r="B23" s="50" t="s">
        <v>59</v>
      </c>
      <c r="C23" s="51" t="s">
        <v>220</v>
      </c>
      <c r="D23" s="52"/>
      <c r="E23" s="53" t="s">
        <v>34</v>
      </c>
      <c r="F23" s="54">
        <v>1</v>
      </c>
      <c r="G23" s="55">
        <v>1</v>
      </c>
      <c r="H23" s="54"/>
      <c r="I23" s="56">
        <v>54.5</v>
      </c>
    </row>
    <row r="24" spans="1:9" ht="50.1" customHeight="1" thickBot="1" x14ac:dyDescent="0.3">
      <c r="A24" s="44">
        <v>22</v>
      </c>
      <c r="B24" s="50" t="s">
        <v>60</v>
      </c>
      <c r="C24" s="51" t="s">
        <v>221</v>
      </c>
      <c r="D24" s="52"/>
      <c r="E24" s="53" t="s">
        <v>34</v>
      </c>
      <c r="F24" s="54">
        <v>1</v>
      </c>
      <c r="G24" s="55">
        <v>1</v>
      </c>
      <c r="H24" s="54"/>
      <c r="I24" s="56">
        <v>54.5</v>
      </c>
    </row>
    <row r="25" spans="1:9" ht="50.1" customHeight="1" thickBot="1" x14ac:dyDescent="0.3">
      <c r="A25" s="44">
        <v>23</v>
      </c>
      <c r="B25" s="50" t="s">
        <v>61</v>
      </c>
      <c r="C25" s="51" t="s">
        <v>62</v>
      </c>
      <c r="D25" s="52"/>
      <c r="E25" s="53" t="s">
        <v>34</v>
      </c>
      <c r="F25" s="54">
        <v>1</v>
      </c>
      <c r="G25" s="55">
        <v>1</v>
      </c>
      <c r="H25" s="54"/>
      <c r="I25" s="56">
        <v>54.5</v>
      </c>
    </row>
    <row r="26" spans="1:9" ht="50.1" customHeight="1" x14ac:dyDescent="0.25">
      <c r="A26" s="44">
        <v>24</v>
      </c>
      <c r="B26" s="50" t="s">
        <v>185</v>
      </c>
      <c r="C26" s="51" t="s">
        <v>186</v>
      </c>
      <c r="D26" s="52"/>
      <c r="E26" s="53" t="s">
        <v>34</v>
      </c>
      <c r="F26" s="54">
        <v>1</v>
      </c>
      <c r="G26" s="47">
        <v>1</v>
      </c>
      <c r="H26" s="54"/>
      <c r="I26" s="56">
        <v>81.75</v>
      </c>
    </row>
    <row r="27" spans="1:9" ht="50.1" customHeight="1" x14ac:dyDescent="0.25">
      <c r="A27" s="44">
        <v>25</v>
      </c>
      <c r="B27" s="57" t="s">
        <v>236</v>
      </c>
      <c r="C27" s="58" t="s">
        <v>63</v>
      </c>
      <c r="D27" s="59"/>
      <c r="E27" s="57" t="s">
        <v>57</v>
      </c>
      <c r="F27" s="57">
        <v>2</v>
      </c>
      <c r="G27" s="57">
        <v>20</v>
      </c>
      <c r="H27" s="57"/>
      <c r="I27" s="60">
        <v>2.1800000000000002</v>
      </c>
    </row>
    <row r="28" spans="1:9" ht="50.1" customHeight="1" x14ac:dyDescent="0.25">
      <c r="A28" s="44">
        <v>26</v>
      </c>
      <c r="B28" s="57" t="s">
        <v>237</v>
      </c>
      <c r="C28" s="58" t="s">
        <v>64</v>
      </c>
      <c r="D28" s="59"/>
      <c r="E28" s="57" t="s">
        <v>57</v>
      </c>
      <c r="F28" s="57">
        <v>2</v>
      </c>
      <c r="G28" s="57">
        <v>2</v>
      </c>
      <c r="H28" s="57"/>
      <c r="I28" s="60">
        <v>2.4</v>
      </c>
    </row>
    <row r="29" spans="1:9" ht="50.1" customHeight="1" x14ac:dyDescent="0.25">
      <c r="A29" s="44">
        <v>27</v>
      </c>
      <c r="B29" s="57" t="s">
        <v>238</v>
      </c>
      <c r="C29" s="58" t="s">
        <v>65</v>
      </c>
      <c r="D29" s="59"/>
      <c r="E29" s="57" t="s">
        <v>57</v>
      </c>
      <c r="F29" s="57">
        <v>2</v>
      </c>
      <c r="G29" s="57">
        <v>2</v>
      </c>
      <c r="H29" s="57"/>
      <c r="I29" s="60">
        <v>2.4</v>
      </c>
    </row>
    <row r="30" spans="1:9" ht="50.1" customHeight="1" x14ac:dyDescent="0.25">
      <c r="A30" s="44">
        <v>28</v>
      </c>
      <c r="B30" s="57" t="s">
        <v>239</v>
      </c>
      <c r="C30" s="58" t="s">
        <v>66</v>
      </c>
      <c r="D30" s="59"/>
      <c r="E30" s="57" t="s">
        <v>57</v>
      </c>
      <c r="F30" s="57">
        <v>2</v>
      </c>
      <c r="G30" s="57">
        <v>2</v>
      </c>
      <c r="H30" s="57"/>
      <c r="I30" s="60">
        <v>2.4</v>
      </c>
    </row>
    <row r="31" spans="1:9" ht="50.1" customHeight="1" x14ac:dyDescent="0.25">
      <c r="A31" s="44">
        <v>29</v>
      </c>
      <c r="B31" s="57" t="s">
        <v>240</v>
      </c>
      <c r="C31" s="58" t="s">
        <v>67</v>
      </c>
      <c r="D31" s="59"/>
      <c r="E31" s="57" t="s">
        <v>57</v>
      </c>
      <c r="F31" s="57">
        <v>2</v>
      </c>
      <c r="G31" s="57">
        <v>2</v>
      </c>
      <c r="H31" s="57"/>
      <c r="I31" s="60">
        <v>2.4</v>
      </c>
    </row>
    <row r="32" spans="1:9" ht="50.1" customHeight="1" x14ac:dyDescent="0.25">
      <c r="A32" s="44">
        <v>30</v>
      </c>
      <c r="B32" s="57" t="s">
        <v>263</v>
      </c>
      <c r="C32" s="58" t="s">
        <v>264</v>
      </c>
      <c r="D32" s="59"/>
      <c r="E32" s="57" t="s">
        <v>57</v>
      </c>
      <c r="F32" s="57">
        <v>2</v>
      </c>
      <c r="G32" s="57">
        <v>2</v>
      </c>
      <c r="H32" s="57"/>
      <c r="I32" s="60">
        <v>3.27</v>
      </c>
    </row>
    <row r="33" spans="1:12" ht="50.1" customHeight="1" x14ac:dyDescent="0.25">
      <c r="A33" s="44">
        <v>31</v>
      </c>
      <c r="B33" s="57" t="s">
        <v>233</v>
      </c>
      <c r="C33" s="58" t="s">
        <v>222</v>
      </c>
      <c r="D33" s="59"/>
      <c r="E33" s="57" t="s">
        <v>57</v>
      </c>
      <c r="F33" s="57">
        <v>2</v>
      </c>
      <c r="G33" s="57">
        <v>10</v>
      </c>
      <c r="H33" s="57"/>
      <c r="I33" s="60">
        <v>4.95</v>
      </c>
    </row>
    <row r="34" spans="1:12" ht="50.1" customHeight="1" x14ac:dyDescent="0.25">
      <c r="A34" s="44">
        <v>32</v>
      </c>
      <c r="B34" s="57" t="s">
        <v>234</v>
      </c>
      <c r="C34" s="58" t="s">
        <v>223</v>
      </c>
      <c r="D34" s="59"/>
      <c r="E34" s="57" t="s">
        <v>57</v>
      </c>
      <c r="F34" s="57">
        <v>2</v>
      </c>
      <c r="G34" s="57">
        <v>2</v>
      </c>
      <c r="H34" s="57"/>
      <c r="I34" s="60">
        <v>5.45</v>
      </c>
    </row>
    <row r="35" spans="1:12" ht="50.1" customHeight="1" x14ac:dyDescent="0.25">
      <c r="A35" s="44">
        <v>33</v>
      </c>
      <c r="B35" s="57" t="s">
        <v>235</v>
      </c>
      <c r="C35" s="58" t="s">
        <v>68</v>
      </c>
      <c r="D35" s="59"/>
      <c r="E35" s="57" t="s">
        <v>57</v>
      </c>
      <c r="F35" s="57">
        <v>2</v>
      </c>
      <c r="G35" s="57">
        <v>2</v>
      </c>
      <c r="H35" s="57"/>
      <c r="I35" s="60">
        <v>5.45</v>
      </c>
    </row>
    <row r="36" spans="1:12" ht="50.1" customHeight="1" x14ac:dyDescent="0.25">
      <c r="A36" s="44"/>
      <c r="B36" s="61" t="s">
        <v>314</v>
      </c>
      <c r="C36" s="138" t="s">
        <v>311</v>
      </c>
      <c r="D36" s="131"/>
      <c r="E36" s="57" t="s">
        <v>303</v>
      </c>
      <c r="F36" s="57">
        <v>6</v>
      </c>
      <c r="G36" s="57">
        <v>1</v>
      </c>
      <c r="H36" s="57"/>
      <c r="I36" s="60">
        <v>0.48</v>
      </c>
    </row>
    <row r="37" spans="1:12" ht="50.1" customHeight="1" x14ac:dyDescent="0.25">
      <c r="A37" s="44"/>
      <c r="B37" s="61" t="s">
        <v>315</v>
      </c>
      <c r="C37" s="138" t="s">
        <v>312</v>
      </c>
      <c r="D37" s="131"/>
      <c r="E37" s="135" t="s">
        <v>303</v>
      </c>
      <c r="F37" s="57">
        <v>2</v>
      </c>
      <c r="G37" s="57">
        <v>1</v>
      </c>
      <c r="H37" s="57"/>
      <c r="I37" s="60">
        <v>0.2</v>
      </c>
    </row>
    <row r="38" spans="1:12" ht="50.1" customHeight="1" x14ac:dyDescent="0.25">
      <c r="A38" s="44">
        <v>34</v>
      </c>
      <c r="B38" s="47" t="s">
        <v>302</v>
      </c>
      <c r="C38" s="62" t="s">
        <v>301</v>
      </c>
      <c r="D38" s="68"/>
      <c r="E38" s="47" t="s">
        <v>300</v>
      </c>
      <c r="F38" s="47"/>
      <c r="G38" s="47">
        <v>200</v>
      </c>
      <c r="H38" s="47"/>
      <c r="I38" s="48">
        <v>0.93</v>
      </c>
    </row>
    <row r="39" spans="1:12" ht="27.95" customHeight="1" x14ac:dyDescent="0.25">
      <c r="A39" s="63" t="s">
        <v>70</v>
      </c>
      <c r="B39" s="43"/>
      <c r="C39" s="43"/>
      <c r="D39" s="63"/>
      <c r="E39" s="63"/>
      <c r="F39" s="63"/>
      <c r="G39" s="63"/>
      <c r="H39" s="63"/>
      <c r="I39" s="64"/>
      <c r="K39" s="65" t="str">
        <f>IF(J39="","",(J39*0.7-#REF!)/(J39*0.7))</f>
        <v/>
      </c>
    </row>
    <row r="40" spans="1:12" ht="51" customHeight="1" x14ac:dyDescent="0.25">
      <c r="A40" s="47">
        <v>1</v>
      </c>
      <c r="B40" s="66" t="s">
        <v>35</v>
      </c>
      <c r="C40" s="67" t="s">
        <v>193</v>
      </c>
      <c r="D40" s="68"/>
      <c r="E40" s="47" t="s">
        <v>38</v>
      </c>
      <c r="F40" s="47">
        <v>1</v>
      </c>
      <c r="G40" s="47">
        <v>23.2</v>
      </c>
      <c r="H40" s="47">
        <v>5.8</v>
      </c>
      <c r="I40" s="69">
        <v>32.5</v>
      </c>
    </row>
    <row r="41" spans="1:12" ht="51" customHeight="1" x14ac:dyDescent="0.25">
      <c r="A41" s="47">
        <v>3</v>
      </c>
      <c r="B41" s="66" t="s">
        <v>71</v>
      </c>
      <c r="C41" s="67" t="s">
        <v>72</v>
      </c>
      <c r="D41" s="47"/>
      <c r="E41" s="47" t="s">
        <v>57</v>
      </c>
      <c r="F41" s="47">
        <v>1</v>
      </c>
      <c r="G41" s="47">
        <v>10</v>
      </c>
      <c r="H41" s="47"/>
      <c r="I41" s="69">
        <v>4</v>
      </c>
    </row>
    <row r="42" spans="1:12" ht="51" customHeight="1" x14ac:dyDescent="0.25">
      <c r="A42" s="47">
        <v>6</v>
      </c>
      <c r="B42" s="66" t="s">
        <v>73</v>
      </c>
      <c r="C42" s="67" t="s">
        <v>74</v>
      </c>
      <c r="D42" s="68"/>
      <c r="E42" s="47" t="s">
        <v>57</v>
      </c>
      <c r="F42" s="47">
        <v>1</v>
      </c>
      <c r="G42" s="47">
        <v>10</v>
      </c>
      <c r="H42" s="47"/>
      <c r="I42" s="69">
        <v>7.87</v>
      </c>
    </row>
    <row r="43" spans="1:12" ht="51" customHeight="1" x14ac:dyDescent="0.25">
      <c r="A43" s="47">
        <v>2</v>
      </c>
      <c r="B43" s="66" t="s">
        <v>75</v>
      </c>
      <c r="C43" s="67" t="s">
        <v>76</v>
      </c>
      <c r="D43" s="47"/>
      <c r="E43" s="47" t="s">
        <v>57</v>
      </c>
      <c r="F43" s="47">
        <v>1</v>
      </c>
      <c r="G43" s="47">
        <v>10</v>
      </c>
      <c r="H43" s="47"/>
      <c r="I43" s="69">
        <v>3.16</v>
      </c>
    </row>
    <row r="44" spans="1:12" ht="51" customHeight="1" x14ac:dyDescent="0.25">
      <c r="A44" s="47">
        <v>4</v>
      </c>
      <c r="B44" s="66" t="s">
        <v>77</v>
      </c>
      <c r="C44" s="67" t="s">
        <v>78</v>
      </c>
      <c r="D44" s="47"/>
      <c r="E44" s="47" t="s">
        <v>57</v>
      </c>
      <c r="F44" s="47">
        <v>1</v>
      </c>
      <c r="G44" s="47">
        <v>10</v>
      </c>
      <c r="H44" s="47"/>
      <c r="I44" s="69">
        <v>3.68</v>
      </c>
    </row>
    <row r="45" spans="1:12" ht="51" customHeight="1" x14ac:dyDescent="0.25">
      <c r="A45" s="47">
        <v>5</v>
      </c>
      <c r="B45" s="66" t="s">
        <v>79</v>
      </c>
      <c r="C45" s="67" t="s">
        <v>80</v>
      </c>
      <c r="D45" s="47"/>
      <c r="E45" s="47" t="s">
        <v>57</v>
      </c>
      <c r="F45" s="47">
        <v>1</v>
      </c>
      <c r="G45" s="47">
        <v>10</v>
      </c>
      <c r="H45" s="47"/>
      <c r="I45" s="69">
        <v>5.26</v>
      </c>
    </row>
    <row r="46" spans="1:12" ht="51" customHeight="1" x14ac:dyDescent="0.25">
      <c r="A46" s="44"/>
      <c r="B46" s="61" t="s">
        <v>316</v>
      </c>
      <c r="C46" s="138" t="s">
        <v>313</v>
      </c>
      <c r="D46" s="131"/>
      <c r="E46" s="135" t="s">
        <v>303</v>
      </c>
      <c r="F46" s="57">
        <v>2</v>
      </c>
      <c r="G46" s="57">
        <v>1</v>
      </c>
      <c r="H46" s="57"/>
      <c r="I46" s="60">
        <v>0.2</v>
      </c>
    </row>
    <row r="47" spans="1:12" s="70" customFormat="1" ht="27.95" customHeight="1" x14ac:dyDescent="0.25">
      <c r="A47" s="63" t="s">
        <v>81</v>
      </c>
      <c r="B47" s="43"/>
      <c r="C47" s="43"/>
      <c r="D47" s="63"/>
      <c r="E47" s="63"/>
      <c r="F47" s="63"/>
      <c r="G47" s="63"/>
      <c r="H47" s="63"/>
      <c r="I47" s="64"/>
      <c r="J47" s="41"/>
      <c r="K47" s="65" t="str">
        <f>IF(J47="","",(J47*0.7-#REF!)/(J47*0.7))</f>
        <v/>
      </c>
      <c r="L47" s="41"/>
    </row>
    <row r="48" spans="1:12" s="70" customFormat="1" ht="51" customHeight="1" x14ac:dyDescent="0.25">
      <c r="A48" s="44">
        <v>1</v>
      </c>
      <c r="B48" s="44" t="s">
        <v>82</v>
      </c>
      <c r="C48" s="71" t="s">
        <v>83</v>
      </c>
      <c r="D48" s="44"/>
      <c r="E48" s="44" t="s">
        <v>57</v>
      </c>
      <c r="F48" s="44" t="s">
        <v>69</v>
      </c>
      <c r="G48" s="44">
        <v>10</v>
      </c>
      <c r="H48" s="44"/>
      <c r="I48" s="48">
        <v>29.7</v>
      </c>
    </row>
    <row r="49" spans="1:9" s="70" customFormat="1" ht="51" customHeight="1" x14ac:dyDescent="0.25">
      <c r="A49" s="44">
        <v>2</v>
      </c>
      <c r="B49" s="44" t="s">
        <v>84</v>
      </c>
      <c r="C49" s="71" t="s">
        <v>31</v>
      </c>
      <c r="D49" s="44"/>
      <c r="E49" s="44" t="s">
        <v>57</v>
      </c>
      <c r="F49" s="44" t="s">
        <v>69</v>
      </c>
      <c r="G49" s="44">
        <v>10</v>
      </c>
      <c r="H49" s="44"/>
      <c r="I49" s="48">
        <v>13.86</v>
      </c>
    </row>
    <row r="50" spans="1:9" s="70" customFormat="1" ht="51" customHeight="1" x14ac:dyDescent="0.25">
      <c r="A50" s="44">
        <v>3</v>
      </c>
      <c r="B50" s="44" t="s">
        <v>85</v>
      </c>
      <c r="C50" s="71" t="s">
        <v>86</v>
      </c>
      <c r="D50" s="44"/>
      <c r="E50" s="44" t="s">
        <v>57</v>
      </c>
      <c r="F50" s="44">
        <v>1</v>
      </c>
      <c r="G50" s="44">
        <v>10</v>
      </c>
      <c r="H50" s="44"/>
      <c r="I50" s="48">
        <v>3.3</v>
      </c>
    </row>
    <row r="51" spans="1:9" s="70" customFormat="1" ht="51" customHeight="1" x14ac:dyDescent="0.25">
      <c r="A51" s="44"/>
      <c r="B51" s="44" t="s">
        <v>87</v>
      </c>
      <c r="C51" s="71" t="s">
        <v>88</v>
      </c>
      <c r="D51" s="44"/>
      <c r="E51" s="44" t="s">
        <v>57</v>
      </c>
      <c r="F51" s="44">
        <v>1</v>
      </c>
      <c r="G51" s="44">
        <v>1</v>
      </c>
      <c r="H51" s="44"/>
      <c r="I51" s="48">
        <v>3.63</v>
      </c>
    </row>
    <row r="52" spans="1:9" s="70" customFormat="1" ht="51" customHeight="1" x14ac:dyDescent="0.25">
      <c r="A52" s="44"/>
      <c r="B52" s="44" t="s">
        <v>89</v>
      </c>
      <c r="C52" s="71" t="s">
        <v>90</v>
      </c>
      <c r="D52" s="44"/>
      <c r="E52" s="44" t="s">
        <v>57</v>
      </c>
      <c r="F52" s="44">
        <v>1</v>
      </c>
      <c r="G52" s="44">
        <v>1</v>
      </c>
      <c r="H52" s="44"/>
      <c r="I52" s="48">
        <v>3.63</v>
      </c>
    </row>
    <row r="53" spans="1:9" s="70" customFormat="1" ht="51" customHeight="1" x14ac:dyDescent="0.25">
      <c r="A53" s="44"/>
      <c r="B53" s="44" t="s">
        <v>91</v>
      </c>
      <c r="C53" s="71" t="s">
        <v>92</v>
      </c>
      <c r="D53" s="44"/>
      <c r="E53" s="44" t="s">
        <v>57</v>
      </c>
      <c r="F53" s="44">
        <v>1</v>
      </c>
      <c r="G53" s="44">
        <v>1</v>
      </c>
      <c r="H53" s="44"/>
      <c r="I53" s="48">
        <v>3.63</v>
      </c>
    </row>
    <row r="54" spans="1:9" s="70" customFormat="1" ht="51" customHeight="1" x14ac:dyDescent="0.25">
      <c r="A54" s="44"/>
      <c r="B54" s="44" t="s">
        <v>93</v>
      </c>
      <c r="C54" s="71" t="s">
        <v>94</v>
      </c>
      <c r="D54" s="44"/>
      <c r="E54" s="44" t="s">
        <v>57</v>
      </c>
      <c r="F54" s="44">
        <v>1</v>
      </c>
      <c r="G54" s="44">
        <v>1</v>
      </c>
      <c r="H54" s="44"/>
      <c r="I54" s="48">
        <v>3.63</v>
      </c>
    </row>
    <row r="55" spans="1:9" s="70" customFormat="1" ht="51" customHeight="1" x14ac:dyDescent="0.25">
      <c r="A55" s="44"/>
      <c r="B55" s="44" t="s">
        <v>317</v>
      </c>
      <c r="C55" s="71" t="s">
        <v>318</v>
      </c>
      <c r="D55" s="44"/>
      <c r="E55" s="44"/>
      <c r="F55" s="44"/>
      <c r="G55" s="44"/>
      <c r="H55" s="44"/>
      <c r="I55" s="48">
        <v>0.1</v>
      </c>
    </row>
    <row r="56" spans="1:9" s="70" customFormat="1" ht="51" customHeight="1" x14ac:dyDescent="0.25">
      <c r="A56" s="44"/>
      <c r="B56" s="44" t="s">
        <v>194</v>
      </c>
      <c r="C56" s="130" t="s">
        <v>294</v>
      </c>
      <c r="D56" s="44"/>
      <c r="E56" s="44" t="s">
        <v>57</v>
      </c>
      <c r="F56" s="44">
        <v>1</v>
      </c>
      <c r="G56" s="44">
        <v>1</v>
      </c>
      <c r="H56" s="44"/>
      <c r="I56" s="48">
        <v>1.1499999999999999</v>
      </c>
    </row>
    <row r="57" spans="1:9" s="70" customFormat="1" ht="51" customHeight="1" x14ac:dyDescent="0.25">
      <c r="A57" s="44"/>
      <c r="B57" s="44" t="s">
        <v>195</v>
      </c>
      <c r="C57" s="130" t="s">
        <v>295</v>
      </c>
      <c r="D57" s="44"/>
      <c r="E57" s="44" t="s">
        <v>57</v>
      </c>
      <c r="F57" s="44">
        <v>1</v>
      </c>
      <c r="G57" s="44">
        <v>1</v>
      </c>
      <c r="H57" s="44"/>
      <c r="I57" s="48">
        <v>1.75</v>
      </c>
    </row>
    <row r="58" spans="1:9" s="70" customFormat="1" ht="51" customHeight="1" x14ac:dyDescent="0.25">
      <c r="A58" s="44"/>
      <c r="B58" s="44" t="s">
        <v>196</v>
      </c>
      <c r="C58" s="130" t="s">
        <v>296</v>
      </c>
      <c r="D58" s="44"/>
      <c r="E58" s="44" t="s">
        <v>57</v>
      </c>
      <c r="F58" s="44">
        <v>1</v>
      </c>
      <c r="G58" s="44">
        <v>1</v>
      </c>
      <c r="H58" s="44"/>
      <c r="I58" s="48">
        <v>2.4500000000000002</v>
      </c>
    </row>
    <row r="59" spans="1:9" s="70" customFormat="1" ht="51" customHeight="1" x14ac:dyDescent="0.25">
      <c r="A59" s="44"/>
      <c r="B59" s="44" t="s">
        <v>197</v>
      </c>
      <c r="C59" s="130" t="s">
        <v>297</v>
      </c>
      <c r="D59" s="44"/>
      <c r="E59" s="44" t="s">
        <v>57</v>
      </c>
      <c r="F59" s="44">
        <v>1</v>
      </c>
      <c r="G59" s="44">
        <v>1</v>
      </c>
      <c r="H59" s="44"/>
      <c r="I59" s="48">
        <v>1.45</v>
      </c>
    </row>
    <row r="60" spans="1:9" s="70" customFormat="1" ht="51" customHeight="1" x14ac:dyDescent="0.25">
      <c r="A60" s="44"/>
      <c r="B60" s="44" t="s">
        <v>198</v>
      </c>
      <c r="C60" s="130" t="s">
        <v>298</v>
      </c>
      <c r="D60" s="44"/>
      <c r="E60" s="44" t="s">
        <v>57</v>
      </c>
      <c r="F60" s="44">
        <v>1</v>
      </c>
      <c r="G60" s="44">
        <v>1</v>
      </c>
      <c r="H60" s="44"/>
      <c r="I60" s="48">
        <v>2.25</v>
      </c>
    </row>
    <row r="61" spans="1:9" s="70" customFormat="1" ht="51" customHeight="1" x14ac:dyDescent="0.25">
      <c r="A61" s="44"/>
      <c r="B61" s="44" t="s">
        <v>199</v>
      </c>
      <c r="C61" s="130" t="s">
        <v>299</v>
      </c>
      <c r="D61" s="44"/>
      <c r="E61" s="44" t="s">
        <v>57</v>
      </c>
      <c r="F61" s="44">
        <v>1</v>
      </c>
      <c r="G61" s="44">
        <v>1</v>
      </c>
      <c r="H61" s="44"/>
      <c r="I61" s="48">
        <v>3.05</v>
      </c>
    </row>
    <row r="62" spans="1:9" s="70" customFormat="1" ht="27.95" customHeight="1" x14ac:dyDescent="0.25">
      <c r="A62" s="63" t="s">
        <v>95</v>
      </c>
      <c r="B62" s="43"/>
      <c r="C62" s="43"/>
      <c r="D62" s="63"/>
      <c r="E62" s="63"/>
      <c r="F62" s="63"/>
      <c r="G62" s="63"/>
      <c r="H62" s="63"/>
      <c r="I62" s="64"/>
    </row>
    <row r="63" spans="1:9" s="70" customFormat="1" ht="51" customHeight="1" x14ac:dyDescent="0.25">
      <c r="A63" s="44">
        <v>1</v>
      </c>
      <c r="B63" s="72" t="s">
        <v>265</v>
      </c>
      <c r="C63" s="73" t="s">
        <v>266</v>
      </c>
      <c r="D63" s="44"/>
      <c r="E63" s="44" t="s">
        <v>57</v>
      </c>
      <c r="F63" s="44">
        <v>1</v>
      </c>
      <c r="G63" s="44">
        <v>10</v>
      </c>
      <c r="H63" s="44"/>
      <c r="I63" s="48">
        <v>72.27</v>
      </c>
    </row>
    <row r="64" spans="1:9" s="70" customFormat="1" ht="51" customHeight="1" x14ac:dyDescent="0.25">
      <c r="A64" s="44"/>
      <c r="B64" s="72" t="s">
        <v>267</v>
      </c>
      <c r="C64" s="73" t="s">
        <v>268</v>
      </c>
      <c r="D64" s="44"/>
      <c r="E64" s="44" t="s">
        <v>57</v>
      </c>
      <c r="F64" s="44">
        <v>1</v>
      </c>
      <c r="G64" s="44">
        <v>1</v>
      </c>
      <c r="H64" s="44"/>
      <c r="I64" s="48">
        <v>72.27</v>
      </c>
    </row>
    <row r="65" spans="1:9" s="70" customFormat="1" ht="51" customHeight="1" x14ac:dyDescent="0.25">
      <c r="A65" s="44"/>
      <c r="B65" s="72" t="s">
        <v>269</v>
      </c>
      <c r="C65" s="73" t="s">
        <v>270</v>
      </c>
      <c r="D65" s="44"/>
      <c r="E65" s="44" t="s">
        <v>57</v>
      </c>
      <c r="F65" s="44">
        <v>1</v>
      </c>
      <c r="G65" s="44">
        <v>1</v>
      </c>
      <c r="H65" s="44"/>
      <c r="I65" s="48">
        <v>72.27</v>
      </c>
    </row>
    <row r="66" spans="1:9" s="70" customFormat="1" ht="51" customHeight="1" x14ac:dyDescent="0.25">
      <c r="A66" s="44">
        <v>2</v>
      </c>
      <c r="B66" s="72" t="s">
        <v>271</v>
      </c>
      <c r="C66" s="73" t="s">
        <v>272</v>
      </c>
      <c r="D66" s="44"/>
      <c r="E66" s="44" t="s">
        <v>57</v>
      </c>
      <c r="F66" s="44">
        <v>1</v>
      </c>
      <c r="G66" s="44">
        <v>1</v>
      </c>
      <c r="H66" s="44"/>
      <c r="I66" s="48">
        <v>72.27</v>
      </c>
    </row>
    <row r="67" spans="1:9" s="70" customFormat="1" ht="51" customHeight="1" x14ac:dyDescent="0.25">
      <c r="A67" s="44"/>
      <c r="B67" s="72" t="s">
        <v>332</v>
      </c>
      <c r="C67" s="140" t="s">
        <v>333</v>
      </c>
      <c r="D67" s="44"/>
      <c r="E67" s="44"/>
      <c r="F67" s="44"/>
      <c r="G67" s="44"/>
      <c r="H67" s="44"/>
      <c r="I67" s="48">
        <v>29.7</v>
      </c>
    </row>
    <row r="68" spans="1:9" s="70" customFormat="1" ht="51" customHeight="1" x14ac:dyDescent="0.25">
      <c r="A68" s="44"/>
      <c r="B68" s="72" t="s">
        <v>334</v>
      </c>
      <c r="C68" s="140" t="s">
        <v>335</v>
      </c>
      <c r="D68" s="44"/>
      <c r="E68" s="44"/>
      <c r="F68" s="44"/>
      <c r="G68" s="44"/>
      <c r="H68" s="44"/>
      <c r="I68" s="48">
        <v>32.67</v>
      </c>
    </row>
    <row r="69" spans="1:9" s="70" customFormat="1" ht="51" customHeight="1" x14ac:dyDescent="0.25">
      <c r="A69" s="44"/>
      <c r="B69" s="72" t="s">
        <v>336</v>
      </c>
      <c r="C69" s="140" t="s">
        <v>337</v>
      </c>
      <c r="D69" s="44"/>
      <c r="E69" s="44"/>
      <c r="F69" s="44"/>
      <c r="G69" s="44"/>
      <c r="H69" s="44"/>
      <c r="I69" s="48">
        <v>32.67</v>
      </c>
    </row>
    <row r="70" spans="1:9" s="70" customFormat="1" ht="51" customHeight="1" x14ac:dyDescent="0.25">
      <c r="A70" s="44"/>
      <c r="B70" s="72" t="s">
        <v>338</v>
      </c>
      <c r="C70" s="140" t="s">
        <v>339</v>
      </c>
      <c r="D70" s="44"/>
      <c r="E70" s="44"/>
      <c r="F70" s="44"/>
      <c r="G70" s="44"/>
      <c r="H70" s="44"/>
      <c r="I70" s="48">
        <v>32.67</v>
      </c>
    </row>
    <row r="71" spans="1:9" s="70" customFormat="1" ht="51" customHeight="1" thickBot="1" x14ac:dyDescent="0.3">
      <c r="A71" s="44">
        <v>4</v>
      </c>
      <c r="B71" s="66" t="s">
        <v>96</v>
      </c>
      <c r="C71" s="67" t="s">
        <v>97</v>
      </c>
      <c r="D71" s="44"/>
      <c r="E71" s="44" t="s">
        <v>57</v>
      </c>
      <c r="F71" s="44">
        <v>1</v>
      </c>
      <c r="G71" s="44">
        <v>10</v>
      </c>
      <c r="H71" s="44"/>
      <c r="I71" s="48">
        <v>5.12</v>
      </c>
    </row>
    <row r="72" spans="1:9" s="70" customFormat="1" ht="51" customHeight="1" x14ac:dyDescent="0.25">
      <c r="A72" s="75">
        <v>6</v>
      </c>
      <c r="B72" s="76" t="s">
        <v>98</v>
      </c>
      <c r="C72" s="77" t="s">
        <v>341</v>
      </c>
      <c r="D72" s="78"/>
      <c r="E72" s="78" t="s">
        <v>57</v>
      </c>
      <c r="F72" s="78">
        <v>1</v>
      </c>
      <c r="G72" s="78"/>
      <c r="H72" s="78"/>
      <c r="I72" s="56">
        <v>5.24</v>
      </c>
    </row>
    <row r="73" spans="1:9" s="70" customFormat="1" ht="51" customHeight="1" x14ac:dyDescent="0.25">
      <c r="A73" s="79">
        <v>7</v>
      </c>
      <c r="B73" s="66" t="s">
        <v>319</v>
      </c>
      <c r="C73" s="67" t="s">
        <v>342</v>
      </c>
      <c r="D73" s="44"/>
      <c r="E73" s="44" t="s">
        <v>303</v>
      </c>
      <c r="F73" s="44">
        <v>2</v>
      </c>
      <c r="G73" s="44"/>
      <c r="H73" s="44"/>
      <c r="I73" s="48">
        <v>1.6</v>
      </c>
    </row>
    <row r="74" spans="1:9" s="70" customFormat="1" ht="51" customHeight="1" x14ac:dyDescent="0.25">
      <c r="A74" s="44">
        <v>10</v>
      </c>
      <c r="B74" s="44" t="s">
        <v>99</v>
      </c>
      <c r="C74" s="71" t="s">
        <v>340</v>
      </c>
      <c r="D74" s="44"/>
      <c r="E74" s="44" t="s">
        <v>57</v>
      </c>
      <c r="F74" s="44" t="s">
        <v>69</v>
      </c>
      <c r="G74" s="44"/>
      <c r="H74" s="44"/>
      <c r="I74" s="48">
        <v>11.76</v>
      </c>
    </row>
    <row r="75" spans="1:9" s="70" customFormat="1" ht="30" customHeight="1" x14ac:dyDescent="0.25">
      <c r="A75" s="63" t="s">
        <v>100</v>
      </c>
      <c r="B75" s="43"/>
      <c r="C75" s="43"/>
      <c r="D75" s="63"/>
      <c r="E75" s="63"/>
      <c r="F75" s="63"/>
      <c r="G75" s="63"/>
      <c r="H75" s="63"/>
      <c r="I75" s="64"/>
    </row>
    <row r="76" spans="1:9" s="70" customFormat="1" ht="50.1" customHeight="1" x14ac:dyDescent="0.25">
      <c r="A76" s="44">
        <v>1</v>
      </c>
      <c r="B76" s="84" t="s">
        <v>101</v>
      </c>
      <c r="C76" s="85" t="s">
        <v>102</v>
      </c>
      <c r="D76" s="44"/>
      <c r="E76" s="44" t="s">
        <v>38</v>
      </c>
      <c r="F76" s="44"/>
      <c r="G76" s="44">
        <v>58</v>
      </c>
      <c r="H76" s="44">
        <v>5.8</v>
      </c>
      <c r="I76" s="48">
        <v>15.35</v>
      </c>
    </row>
    <row r="77" spans="1:9" s="70" customFormat="1" ht="50.1" customHeight="1" x14ac:dyDescent="0.25">
      <c r="A77" s="44"/>
      <c r="B77" s="83" t="s">
        <v>103</v>
      </c>
      <c r="C77" s="85" t="s">
        <v>104</v>
      </c>
      <c r="D77" s="44"/>
      <c r="E77" s="44" t="s">
        <v>38</v>
      </c>
      <c r="F77" s="44"/>
      <c r="G77" s="44">
        <v>58</v>
      </c>
      <c r="H77" s="44">
        <v>5.8</v>
      </c>
      <c r="I77" s="48">
        <v>15.35</v>
      </c>
    </row>
    <row r="78" spans="1:9" s="70" customFormat="1" ht="50.1" customHeight="1" x14ac:dyDescent="0.25">
      <c r="A78" s="44"/>
      <c r="B78" s="83" t="s">
        <v>105</v>
      </c>
      <c r="C78" s="85" t="s">
        <v>106</v>
      </c>
      <c r="D78" s="44"/>
      <c r="E78" s="44" t="s">
        <v>38</v>
      </c>
      <c r="F78" s="44"/>
      <c r="G78" s="44">
        <v>58</v>
      </c>
      <c r="H78" s="44">
        <v>5.8</v>
      </c>
      <c r="I78" s="48">
        <v>15.35</v>
      </c>
    </row>
    <row r="79" spans="1:9" s="70" customFormat="1" ht="50.1" customHeight="1" x14ac:dyDescent="0.25">
      <c r="A79" s="44"/>
      <c r="B79" s="83" t="s">
        <v>107</v>
      </c>
      <c r="C79" s="85" t="s">
        <v>108</v>
      </c>
      <c r="D79" s="44"/>
      <c r="E79" s="44" t="s">
        <v>38</v>
      </c>
      <c r="F79" s="44"/>
      <c r="G79" s="44">
        <v>58</v>
      </c>
      <c r="H79" s="44">
        <v>5.8</v>
      </c>
      <c r="I79" s="48">
        <v>15.35</v>
      </c>
    </row>
    <row r="80" spans="1:9" s="70" customFormat="1" ht="50.1" customHeight="1" x14ac:dyDescent="0.25">
      <c r="A80" s="44"/>
      <c r="B80" s="83" t="s">
        <v>109</v>
      </c>
      <c r="C80" s="85" t="s">
        <v>110</v>
      </c>
      <c r="D80" s="44"/>
      <c r="E80" s="44" t="s">
        <v>38</v>
      </c>
      <c r="F80" s="44"/>
      <c r="G80" s="44">
        <v>58</v>
      </c>
      <c r="H80" s="44">
        <v>5.8</v>
      </c>
      <c r="I80" s="48">
        <v>15.35</v>
      </c>
    </row>
    <row r="81" spans="1:9" s="70" customFormat="1" ht="50.1" customHeight="1" x14ac:dyDescent="0.25">
      <c r="A81" s="44"/>
      <c r="B81" s="83" t="s">
        <v>225</v>
      </c>
      <c r="C81" s="85" t="s">
        <v>226</v>
      </c>
      <c r="D81" s="44"/>
      <c r="E81" s="44" t="s">
        <v>38</v>
      </c>
      <c r="F81" s="44"/>
      <c r="G81" s="44">
        <v>58</v>
      </c>
      <c r="H81" s="44">
        <v>5.8</v>
      </c>
      <c r="I81" s="48">
        <v>23.03</v>
      </c>
    </row>
    <row r="82" spans="1:9" s="70" customFormat="1" ht="50.1" customHeight="1" x14ac:dyDescent="0.25">
      <c r="A82" s="44">
        <v>2</v>
      </c>
      <c r="B82" s="84" t="s">
        <v>111</v>
      </c>
      <c r="C82" s="85" t="s">
        <v>112</v>
      </c>
      <c r="D82" s="44"/>
      <c r="E82" s="44" t="s">
        <v>38</v>
      </c>
      <c r="F82" s="44"/>
      <c r="G82" s="44">
        <v>58</v>
      </c>
      <c r="H82" s="44">
        <v>5.8</v>
      </c>
      <c r="I82" s="48">
        <v>8.98</v>
      </c>
    </row>
    <row r="83" spans="1:9" s="70" customFormat="1" ht="50.1" customHeight="1" x14ac:dyDescent="0.25">
      <c r="A83" s="44"/>
      <c r="B83" s="83" t="s">
        <v>113</v>
      </c>
      <c r="C83" s="85" t="s">
        <v>114</v>
      </c>
      <c r="D83" s="44"/>
      <c r="E83" s="44" t="s">
        <v>38</v>
      </c>
      <c r="F83" s="44"/>
      <c r="G83" s="44">
        <v>58</v>
      </c>
      <c r="H83" s="44">
        <v>5.8</v>
      </c>
      <c r="I83" s="48">
        <v>8.98</v>
      </c>
    </row>
    <row r="84" spans="1:9" s="70" customFormat="1" ht="50.1" customHeight="1" x14ac:dyDescent="0.25">
      <c r="A84" s="44"/>
      <c r="B84" s="83" t="s">
        <v>115</v>
      </c>
      <c r="C84" s="85" t="s">
        <v>116</v>
      </c>
      <c r="D84" s="44"/>
      <c r="E84" s="44" t="s">
        <v>38</v>
      </c>
      <c r="F84" s="44"/>
      <c r="G84" s="44">
        <v>58</v>
      </c>
      <c r="H84" s="44">
        <v>5.8</v>
      </c>
      <c r="I84" s="48">
        <v>8.98</v>
      </c>
    </row>
    <row r="85" spans="1:9" s="70" customFormat="1" ht="50.1" customHeight="1" x14ac:dyDescent="0.25">
      <c r="A85" s="44"/>
      <c r="B85" s="83" t="s">
        <v>117</v>
      </c>
      <c r="C85" s="85" t="s">
        <v>118</v>
      </c>
      <c r="D85" s="44"/>
      <c r="E85" s="44" t="s">
        <v>38</v>
      </c>
      <c r="F85" s="44"/>
      <c r="G85" s="44">
        <v>58</v>
      </c>
      <c r="H85" s="44">
        <v>5.8</v>
      </c>
      <c r="I85" s="48">
        <v>8.98</v>
      </c>
    </row>
    <row r="86" spans="1:9" s="70" customFormat="1" ht="50.1" customHeight="1" x14ac:dyDescent="0.25">
      <c r="A86" s="44"/>
      <c r="B86" s="83" t="s">
        <v>119</v>
      </c>
      <c r="C86" s="85" t="s">
        <v>120</v>
      </c>
      <c r="D86" s="44"/>
      <c r="E86" s="44" t="s">
        <v>38</v>
      </c>
      <c r="F86" s="44"/>
      <c r="G86" s="44">
        <v>58</v>
      </c>
      <c r="H86" s="44">
        <v>5.8</v>
      </c>
      <c r="I86" s="48">
        <v>8.98</v>
      </c>
    </row>
    <row r="87" spans="1:9" s="70" customFormat="1" ht="50.1" customHeight="1" x14ac:dyDescent="0.25">
      <c r="A87" s="44"/>
      <c r="B87" s="83" t="s">
        <v>227</v>
      </c>
      <c r="C87" s="85" t="s">
        <v>228</v>
      </c>
      <c r="D87" s="44"/>
      <c r="E87" s="44" t="s">
        <v>38</v>
      </c>
      <c r="F87" s="44"/>
      <c r="G87" s="44">
        <v>58</v>
      </c>
      <c r="H87" s="44">
        <v>5.8</v>
      </c>
      <c r="I87" s="48">
        <v>13.47</v>
      </c>
    </row>
    <row r="88" spans="1:9" s="70" customFormat="1" ht="50.1" customHeight="1" x14ac:dyDescent="0.25">
      <c r="A88" s="47">
        <v>3</v>
      </c>
      <c r="B88" s="84" t="s">
        <v>121</v>
      </c>
      <c r="C88" s="85" t="s">
        <v>122</v>
      </c>
      <c r="D88" s="47"/>
      <c r="E88" s="47" t="s">
        <v>38</v>
      </c>
      <c r="F88" s="47">
        <v>1</v>
      </c>
      <c r="G88" s="44">
        <v>58</v>
      </c>
      <c r="H88" s="47">
        <v>5.8</v>
      </c>
      <c r="I88" s="69">
        <v>14.55</v>
      </c>
    </row>
    <row r="89" spans="1:9" s="70" customFormat="1" ht="50.1" customHeight="1" x14ac:dyDescent="0.25">
      <c r="A89" s="47">
        <v>3</v>
      </c>
      <c r="B89" s="57" t="s">
        <v>123</v>
      </c>
      <c r="C89" s="85" t="s">
        <v>124</v>
      </c>
      <c r="D89" s="47"/>
      <c r="E89" s="47" t="s">
        <v>38</v>
      </c>
      <c r="F89" s="47">
        <v>1</v>
      </c>
      <c r="G89" s="44">
        <v>58</v>
      </c>
      <c r="H89" s="47">
        <v>5.8</v>
      </c>
      <c r="I89" s="69">
        <v>14.55</v>
      </c>
    </row>
    <row r="90" spans="1:9" s="70" customFormat="1" ht="50.1" customHeight="1" x14ac:dyDescent="0.25">
      <c r="A90" s="47">
        <v>3</v>
      </c>
      <c r="B90" s="57" t="s">
        <v>125</v>
      </c>
      <c r="C90" s="85" t="s">
        <v>126</v>
      </c>
      <c r="D90" s="47"/>
      <c r="E90" s="47" t="s">
        <v>38</v>
      </c>
      <c r="F90" s="47">
        <v>1</v>
      </c>
      <c r="G90" s="44">
        <v>58</v>
      </c>
      <c r="H90" s="47">
        <v>5.8</v>
      </c>
      <c r="I90" s="69">
        <v>14.55</v>
      </c>
    </row>
    <row r="91" spans="1:9" s="70" customFormat="1" ht="50.1" customHeight="1" x14ac:dyDescent="0.25">
      <c r="A91" s="47">
        <v>3</v>
      </c>
      <c r="B91" s="57" t="s">
        <v>127</v>
      </c>
      <c r="C91" s="85" t="s">
        <v>128</v>
      </c>
      <c r="D91" s="47"/>
      <c r="E91" s="47" t="s">
        <v>38</v>
      </c>
      <c r="F91" s="47">
        <v>1</v>
      </c>
      <c r="G91" s="44">
        <v>58</v>
      </c>
      <c r="H91" s="47">
        <v>5.8</v>
      </c>
      <c r="I91" s="69">
        <v>14.55</v>
      </c>
    </row>
    <row r="92" spans="1:9" s="70" customFormat="1" ht="50.1" customHeight="1" x14ac:dyDescent="0.25">
      <c r="A92" s="47">
        <v>3</v>
      </c>
      <c r="B92" s="57" t="s">
        <v>129</v>
      </c>
      <c r="C92" s="85" t="s">
        <v>130</v>
      </c>
      <c r="D92" s="47"/>
      <c r="E92" s="47" t="s">
        <v>38</v>
      </c>
      <c r="F92" s="47">
        <v>1</v>
      </c>
      <c r="G92" s="44">
        <v>58</v>
      </c>
      <c r="H92" s="47">
        <v>5.8</v>
      </c>
      <c r="I92" s="69">
        <v>14.55</v>
      </c>
    </row>
    <row r="93" spans="1:9" s="70" customFormat="1" ht="50.1" customHeight="1" x14ac:dyDescent="0.25">
      <c r="A93" s="47">
        <v>3</v>
      </c>
      <c r="B93" s="57" t="s">
        <v>229</v>
      </c>
      <c r="C93" s="85" t="s">
        <v>230</v>
      </c>
      <c r="D93" s="47"/>
      <c r="E93" s="47" t="s">
        <v>38</v>
      </c>
      <c r="F93" s="47">
        <v>1</v>
      </c>
      <c r="G93" s="44">
        <v>58</v>
      </c>
      <c r="H93" s="47">
        <v>5.8</v>
      </c>
      <c r="I93" s="69">
        <v>21.83</v>
      </c>
    </row>
    <row r="94" spans="1:9" s="70" customFormat="1" ht="50.1" customHeight="1" x14ac:dyDescent="0.25">
      <c r="A94" s="45"/>
      <c r="B94" s="139" t="s">
        <v>320</v>
      </c>
      <c r="C94" s="138" t="s">
        <v>321</v>
      </c>
      <c r="D94" s="45"/>
      <c r="E94" s="45" t="s">
        <v>304</v>
      </c>
      <c r="F94" s="45">
        <v>1</v>
      </c>
      <c r="G94" s="74">
        <v>1</v>
      </c>
      <c r="H94" s="45"/>
      <c r="I94" s="87">
        <v>0.48</v>
      </c>
    </row>
    <row r="95" spans="1:9" s="70" customFormat="1" ht="50.1" customHeight="1" x14ac:dyDescent="0.25">
      <c r="A95" s="45"/>
      <c r="B95" s="49" t="s">
        <v>254</v>
      </c>
      <c r="C95" s="86" t="s">
        <v>255</v>
      </c>
      <c r="D95" s="45"/>
      <c r="E95" s="45" t="s">
        <v>256</v>
      </c>
      <c r="F95" s="45"/>
      <c r="G95" s="45"/>
      <c r="H95" s="45"/>
      <c r="I95" s="87">
        <v>2.66</v>
      </c>
    </row>
    <row r="96" spans="1:9" s="70" customFormat="1" ht="50.1" customHeight="1" thickBot="1" x14ac:dyDescent="0.3">
      <c r="A96" s="45">
        <v>4</v>
      </c>
      <c r="B96" s="132" t="s">
        <v>131</v>
      </c>
      <c r="C96" s="133" t="s">
        <v>305</v>
      </c>
      <c r="D96" s="45"/>
      <c r="E96" s="45" t="s">
        <v>57</v>
      </c>
      <c r="F96" s="45">
        <v>2</v>
      </c>
      <c r="G96" s="45">
        <v>10</v>
      </c>
      <c r="H96" s="45"/>
      <c r="I96" s="87">
        <v>7.66</v>
      </c>
    </row>
    <row r="97" spans="1:9" s="70" customFormat="1" ht="71.25" customHeight="1" x14ac:dyDescent="0.25">
      <c r="A97" s="88">
        <v>5</v>
      </c>
      <c r="B97" s="54" t="s">
        <v>132</v>
      </c>
      <c r="C97" s="136" t="s">
        <v>310</v>
      </c>
      <c r="D97" s="54"/>
      <c r="E97" s="54" t="s">
        <v>38</v>
      </c>
      <c r="F97" s="54"/>
      <c r="G97" s="54">
        <v>58</v>
      </c>
      <c r="H97" s="54"/>
      <c r="I97" s="89">
        <v>9.52</v>
      </c>
    </row>
    <row r="98" spans="1:9" s="70" customFormat="1" ht="50.1" customHeight="1" x14ac:dyDescent="0.25">
      <c r="A98" s="57">
        <v>7</v>
      </c>
      <c r="B98" s="57" t="s">
        <v>133</v>
      </c>
      <c r="C98" s="58" t="s">
        <v>253</v>
      </c>
      <c r="D98" s="57"/>
      <c r="E98" s="57" t="s">
        <v>57</v>
      </c>
      <c r="F98" s="57">
        <v>2</v>
      </c>
      <c r="G98" s="57">
        <v>20</v>
      </c>
      <c r="H98" s="57"/>
      <c r="I98" s="90">
        <v>3.16</v>
      </c>
    </row>
    <row r="99" spans="1:9" s="70" customFormat="1" ht="50.1" customHeight="1" x14ac:dyDescent="0.25">
      <c r="A99" s="57"/>
      <c r="B99" s="49" t="s">
        <v>322</v>
      </c>
      <c r="C99" s="138" t="s">
        <v>323</v>
      </c>
      <c r="D99" s="57"/>
      <c r="E99" s="49"/>
      <c r="F99" s="57"/>
      <c r="G99" s="49"/>
      <c r="H99" s="57"/>
      <c r="I99" s="90">
        <v>0.32</v>
      </c>
    </row>
    <row r="100" spans="1:9" s="70" customFormat="1" ht="50.1" customHeight="1" x14ac:dyDescent="0.25">
      <c r="A100" s="47">
        <v>8</v>
      </c>
      <c r="B100" s="91" t="s">
        <v>134</v>
      </c>
      <c r="C100" s="86" t="s">
        <v>135</v>
      </c>
      <c r="D100" s="47"/>
      <c r="E100" s="45" t="s">
        <v>34</v>
      </c>
      <c r="F100" s="47">
        <v>1</v>
      </c>
      <c r="G100" s="45">
        <v>10</v>
      </c>
      <c r="H100" s="47"/>
      <c r="I100" s="69">
        <v>3.8</v>
      </c>
    </row>
    <row r="101" spans="1:9" s="70" customFormat="1" ht="50.1" customHeight="1" x14ac:dyDescent="0.25">
      <c r="A101" s="47">
        <v>8</v>
      </c>
      <c r="B101" s="91" t="s">
        <v>136</v>
      </c>
      <c r="C101" s="86" t="s">
        <v>137</v>
      </c>
      <c r="D101" s="47"/>
      <c r="E101" s="45" t="s">
        <v>34</v>
      </c>
      <c r="F101" s="47">
        <v>1</v>
      </c>
      <c r="G101" s="45">
        <v>10</v>
      </c>
      <c r="H101" s="47"/>
      <c r="I101" s="69">
        <v>4.18</v>
      </c>
    </row>
    <row r="102" spans="1:9" s="70" customFormat="1" ht="50.1" customHeight="1" x14ac:dyDescent="0.25">
      <c r="A102" s="47">
        <v>8</v>
      </c>
      <c r="B102" s="91" t="s">
        <v>138</v>
      </c>
      <c r="C102" s="86" t="s">
        <v>139</v>
      </c>
      <c r="D102" s="47"/>
      <c r="E102" s="45" t="s">
        <v>34</v>
      </c>
      <c r="F102" s="47">
        <v>1</v>
      </c>
      <c r="G102" s="45">
        <v>10</v>
      </c>
      <c r="H102" s="47"/>
      <c r="I102" s="69">
        <v>4.18</v>
      </c>
    </row>
    <row r="103" spans="1:9" s="70" customFormat="1" ht="50.1" customHeight="1" x14ac:dyDescent="0.25">
      <c r="A103" s="47">
        <v>10</v>
      </c>
      <c r="B103" s="47" t="s">
        <v>325</v>
      </c>
      <c r="C103" s="138" t="s">
        <v>324</v>
      </c>
      <c r="D103" s="47"/>
      <c r="E103" s="47" t="s">
        <v>57</v>
      </c>
      <c r="F103" s="47">
        <v>6</v>
      </c>
      <c r="G103" s="47">
        <v>60</v>
      </c>
      <c r="H103" s="47"/>
      <c r="I103" s="69">
        <v>0.32</v>
      </c>
    </row>
    <row r="104" spans="1:9" s="70" customFormat="1" ht="50.1" customHeight="1" x14ac:dyDescent="0.25">
      <c r="A104" s="47">
        <v>11</v>
      </c>
      <c r="B104" s="84" t="s">
        <v>140</v>
      </c>
      <c r="C104" s="85" t="s">
        <v>141</v>
      </c>
      <c r="D104" s="47"/>
      <c r="E104" s="47" t="s">
        <v>57</v>
      </c>
      <c r="F104" s="47">
        <v>10</v>
      </c>
      <c r="G104" s="47">
        <v>60</v>
      </c>
      <c r="H104" s="47"/>
      <c r="I104" s="69">
        <v>0.3</v>
      </c>
    </row>
    <row r="105" spans="1:9" s="70" customFormat="1" ht="50.1" customHeight="1" x14ac:dyDescent="0.25">
      <c r="A105" s="44">
        <v>11</v>
      </c>
      <c r="B105" s="84" t="s">
        <v>142</v>
      </c>
      <c r="C105" s="85" t="s">
        <v>143</v>
      </c>
      <c r="D105" s="44"/>
      <c r="E105" s="44" t="s">
        <v>57</v>
      </c>
      <c r="F105" s="44">
        <v>10</v>
      </c>
      <c r="G105" s="44">
        <v>6</v>
      </c>
      <c r="H105" s="44"/>
      <c r="I105" s="48">
        <v>0.33</v>
      </c>
    </row>
    <row r="106" spans="1:9" s="70" customFormat="1" ht="50.1" customHeight="1" x14ac:dyDescent="0.25">
      <c r="A106" s="44">
        <v>11</v>
      </c>
      <c r="B106" s="84" t="s">
        <v>144</v>
      </c>
      <c r="C106" s="85" t="s">
        <v>145</v>
      </c>
      <c r="D106" s="44"/>
      <c r="E106" s="44" t="s">
        <v>57</v>
      </c>
      <c r="F106" s="44">
        <v>10</v>
      </c>
      <c r="G106" s="44">
        <v>6</v>
      </c>
      <c r="H106" s="44"/>
      <c r="I106" s="48">
        <v>0.33</v>
      </c>
    </row>
    <row r="107" spans="1:9" s="70" customFormat="1" ht="27.95" customHeight="1" x14ac:dyDescent="0.25">
      <c r="A107" s="63" t="s">
        <v>146</v>
      </c>
      <c r="B107" s="43"/>
      <c r="C107" s="43"/>
      <c r="D107" s="63"/>
      <c r="E107" s="63"/>
      <c r="F107" s="63"/>
      <c r="G107" s="63"/>
      <c r="H107" s="63"/>
      <c r="I107" s="64"/>
    </row>
    <row r="108" spans="1:9" s="70" customFormat="1" ht="51" customHeight="1" x14ac:dyDescent="0.25">
      <c r="A108" s="44">
        <v>1</v>
      </c>
      <c r="B108" s="47" t="s">
        <v>246</v>
      </c>
      <c r="C108" s="62" t="s">
        <v>343</v>
      </c>
      <c r="D108" s="44"/>
      <c r="E108" s="44" t="s">
        <v>26</v>
      </c>
      <c r="F108" s="44">
        <v>1</v>
      </c>
      <c r="G108" s="44">
        <v>10</v>
      </c>
      <c r="H108" s="44"/>
      <c r="I108" s="48">
        <v>0.96</v>
      </c>
    </row>
    <row r="109" spans="1:9" s="70" customFormat="1" ht="51" customHeight="1" x14ac:dyDescent="0.25">
      <c r="A109" s="44"/>
      <c r="B109" s="47" t="s">
        <v>326</v>
      </c>
      <c r="C109" s="138" t="s">
        <v>327</v>
      </c>
      <c r="D109" s="44"/>
      <c r="E109" s="44"/>
      <c r="F109" s="44"/>
      <c r="G109" s="44"/>
      <c r="H109" s="44"/>
      <c r="I109" s="48">
        <v>0.48</v>
      </c>
    </row>
    <row r="110" spans="1:9" s="70" customFormat="1" ht="51" customHeight="1" x14ac:dyDescent="0.25">
      <c r="A110" s="44">
        <v>2</v>
      </c>
      <c r="B110" s="92" t="s">
        <v>247</v>
      </c>
      <c r="C110" s="92" t="s">
        <v>344</v>
      </c>
      <c r="D110" s="44"/>
      <c r="E110" s="44" t="s">
        <v>26</v>
      </c>
      <c r="F110" s="44">
        <v>1</v>
      </c>
      <c r="G110" s="44">
        <v>10</v>
      </c>
      <c r="H110" s="44"/>
      <c r="I110" s="48">
        <v>3.8</v>
      </c>
    </row>
    <row r="111" spans="1:9" s="70" customFormat="1" ht="51" customHeight="1" x14ac:dyDescent="0.25">
      <c r="A111" s="44">
        <v>3</v>
      </c>
      <c r="B111" s="92" t="s">
        <v>248</v>
      </c>
      <c r="C111" s="92" t="s">
        <v>33</v>
      </c>
      <c r="D111" s="44"/>
      <c r="E111" s="44" t="s">
        <v>0</v>
      </c>
      <c r="F111" s="44">
        <v>1</v>
      </c>
      <c r="G111" s="44"/>
      <c r="H111" s="44">
        <v>1000</v>
      </c>
      <c r="I111" s="48">
        <v>7.5</v>
      </c>
    </row>
    <row r="112" spans="1:9" s="70" customFormat="1" ht="51" customHeight="1" x14ac:dyDescent="0.25">
      <c r="A112" s="47">
        <v>4</v>
      </c>
      <c r="B112" s="62" t="s">
        <v>241</v>
      </c>
      <c r="C112" s="62" t="s">
        <v>345</v>
      </c>
      <c r="D112" s="47"/>
      <c r="E112" s="47" t="s">
        <v>26</v>
      </c>
      <c r="F112" s="47">
        <v>1</v>
      </c>
      <c r="G112" s="47">
        <v>10</v>
      </c>
      <c r="H112" s="47"/>
      <c r="I112" s="48">
        <v>10.3</v>
      </c>
    </row>
    <row r="113" spans="1:9" s="70" customFormat="1" ht="51" customHeight="1" x14ac:dyDescent="0.25">
      <c r="A113" s="47">
        <v>5</v>
      </c>
      <c r="B113" s="93" t="s">
        <v>242</v>
      </c>
      <c r="C113" s="93" t="s">
        <v>147</v>
      </c>
      <c r="D113" s="47"/>
      <c r="E113" s="45" t="s">
        <v>34</v>
      </c>
      <c r="F113" s="47">
        <v>1</v>
      </c>
      <c r="G113" s="45">
        <v>10</v>
      </c>
      <c r="H113" s="47"/>
      <c r="I113" s="48">
        <v>8.24</v>
      </c>
    </row>
    <row r="114" spans="1:9" s="70" customFormat="1" ht="51" customHeight="1" x14ac:dyDescent="0.25">
      <c r="A114" s="47">
        <v>5</v>
      </c>
      <c r="B114" s="93" t="s">
        <v>243</v>
      </c>
      <c r="C114" s="93" t="s">
        <v>148</v>
      </c>
      <c r="D114" s="47"/>
      <c r="E114" s="45" t="s">
        <v>34</v>
      </c>
      <c r="F114" s="47">
        <v>1</v>
      </c>
      <c r="G114" s="45">
        <v>10</v>
      </c>
      <c r="H114" s="47"/>
      <c r="I114" s="48">
        <v>8.24</v>
      </c>
    </row>
    <row r="115" spans="1:9" s="70" customFormat="1" ht="51" customHeight="1" thickBot="1" x14ac:dyDescent="0.3">
      <c r="A115" s="47">
        <v>5</v>
      </c>
      <c r="B115" s="93" t="s">
        <v>244</v>
      </c>
      <c r="C115" s="93" t="s">
        <v>149</v>
      </c>
      <c r="D115" s="47"/>
      <c r="E115" s="45" t="s">
        <v>34</v>
      </c>
      <c r="F115" s="47">
        <v>1</v>
      </c>
      <c r="G115" s="45">
        <v>10</v>
      </c>
      <c r="H115" s="47"/>
      <c r="I115" s="48">
        <v>8.24</v>
      </c>
    </row>
    <row r="116" spans="1:9" s="70" customFormat="1" ht="51" customHeight="1" x14ac:dyDescent="0.25">
      <c r="A116" s="88">
        <v>7</v>
      </c>
      <c r="B116" s="94"/>
      <c r="C116" s="94"/>
      <c r="D116" s="54"/>
      <c r="E116" s="54" t="s">
        <v>57</v>
      </c>
      <c r="F116" s="54">
        <v>2</v>
      </c>
      <c r="G116" s="54"/>
      <c r="H116" s="54"/>
      <c r="I116" s="56">
        <v>0.42</v>
      </c>
    </row>
    <row r="117" spans="1:9" s="70" customFormat="1" ht="51" customHeight="1" x14ac:dyDescent="0.25">
      <c r="A117" s="79">
        <v>8</v>
      </c>
      <c r="B117" s="92"/>
      <c r="C117" s="92"/>
      <c r="D117" s="44"/>
      <c r="E117" s="44" t="s">
        <v>57</v>
      </c>
      <c r="F117" s="44">
        <v>2</v>
      </c>
      <c r="G117" s="44"/>
      <c r="H117" s="44"/>
      <c r="I117" s="48">
        <v>0.08</v>
      </c>
    </row>
    <row r="118" spans="1:9" s="70" customFormat="1" ht="51" customHeight="1" x14ac:dyDescent="0.25">
      <c r="A118" s="79">
        <v>9</v>
      </c>
      <c r="B118" s="95" t="s">
        <v>245</v>
      </c>
      <c r="C118" s="92" t="s">
        <v>150</v>
      </c>
      <c r="D118" s="44"/>
      <c r="E118" s="154" t="s">
        <v>34</v>
      </c>
      <c r="F118" s="44">
        <v>2</v>
      </c>
      <c r="G118" s="154">
        <v>10</v>
      </c>
      <c r="H118" s="44" t="s">
        <v>151</v>
      </c>
      <c r="I118" s="48">
        <v>9.92</v>
      </c>
    </row>
    <row r="119" spans="1:9" s="70" customFormat="1" ht="51" customHeight="1" thickBot="1" x14ac:dyDescent="0.3">
      <c r="A119" s="80">
        <v>10</v>
      </c>
      <c r="B119" s="96"/>
      <c r="C119" s="97"/>
      <c r="D119" s="81"/>
      <c r="E119" s="155"/>
      <c r="F119" s="81">
        <v>2</v>
      </c>
      <c r="G119" s="155"/>
      <c r="H119" s="81"/>
      <c r="I119" s="82"/>
    </row>
    <row r="120" spans="1:9" ht="32.1" customHeight="1" x14ac:dyDescent="0.25">
      <c r="A120" s="98" t="s">
        <v>152</v>
      </c>
      <c r="B120" s="98"/>
      <c r="C120" s="98"/>
      <c r="D120" s="98"/>
      <c r="E120" s="98"/>
      <c r="F120" s="98"/>
      <c r="G120" s="98"/>
      <c r="H120" s="98"/>
      <c r="I120" s="99"/>
    </row>
    <row r="121" spans="1:9" ht="50.1" customHeight="1" x14ac:dyDescent="0.25">
      <c r="A121" s="44">
        <v>1</v>
      </c>
      <c r="B121" s="84" t="s">
        <v>153</v>
      </c>
      <c r="C121" s="92" t="s">
        <v>154</v>
      </c>
      <c r="D121" s="100"/>
      <c r="E121" s="44" t="s">
        <v>38</v>
      </c>
      <c r="F121" s="44">
        <v>1</v>
      </c>
      <c r="G121" s="44">
        <v>58</v>
      </c>
      <c r="H121" s="44">
        <v>5.8</v>
      </c>
      <c r="I121" s="48">
        <v>12.64</v>
      </c>
    </row>
    <row r="122" spans="1:9" ht="50.1" customHeight="1" x14ac:dyDescent="0.25">
      <c r="A122" s="44">
        <v>1</v>
      </c>
      <c r="B122" s="83" t="s">
        <v>155</v>
      </c>
      <c r="C122" s="85" t="s">
        <v>156</v>
      </c>
      <c r="D122" s="100"/>
      <c r="E122" s="44" t="s">
        <v>38</v>
      </c>
      <c r="F122" s="44">
        <v>1</v>
      </c>
      <c r="G122" s="44">
        <v>58</v>
      </c>
      <c r="H122" s="44">
        <v>5.8</v>
      </c>
      <c r="I122" s="48">
        <v>12.64</v>
      </c>
    </row>
    <row r="123" spans="1:9" ht="50.1" customHeight="1" x14ac:dyDescent="0.25">
      <c r="A123" s="44">
        <v>1</v>
      </c>
      <c r="B123" s="83" t="s">
        <v>157</v>
      </c>
      <c r="C123" s="85" t="s">
        <v>158</v>
      </c>
      <c r="D123" s="100"/>
      <c r="E123" s="44" t="s">
        <v>38</v>
      </c>
      <c r="F123" s="44">
        <v>1</v>
      </c>
      <c r="G123" s="44">
        <v>58</v>
      </c>
      <c r="H123" s="44">
        <v>5.8</v>
      </c>
      <c r="I123" s="48">
        <v>12.64</v>
      </c>
    </row>
    <row r="124" spans="1:9" ht="50.1" customHeight="1" x14ac:dyDescent="0.25">
      <c r="A124" s="44">
        <v>1</v>
      </c>
      <c r="B124" s="83" t="s">
        <v>159</v>
      </c>
      <c r="C124" s="85" t="s">
        <v>160</v>
      </c>
      <c r="D124" s="100"/>
      <c r="E124" s="44" t="s">
        <v>38</v>
      </c>
      <c r="F124" s="44">
        <v>1</v>
      </c>
      <c r="G124" s="44">
        <v>58</v>
      </c>
      <c r="H124" s="44">
        <v>5.8</v>
      </c>
      <c r="I124" s="48">
        <v>12.64</v>
      </c>
    </row>
    <row r="125" spans="1:9" ht="50.1" customHeight="1" x14ac:dyDescent="0.25">
      <c r="A125" s="47">
        <v>1</v>
      </c>
      <c r="B125" s="57" t="s">
        <v>161</v>
      </c>
      <c r="C125" s="85" t="s">
        <v>162</v>
      </c>
      <c r="D125" s="68"/>
      <c r="E125" s="47" t="s">
        <v>38</v>
      </c>
      <c r="F125" s="47">
        <v>1</v>
      </c>
      <c r="G125" s="44">
        <v>58</v>
      </c>
      <c r="H125" s="47">
        <v>5.8</v>
      </c>
      <c r="I125" s="48">
        <v>12.64</v>
      </c>
    </row>
    <row r="126" spans="1:9" ht="50.1" customHeight="1" x14ac:dyDescent="0.25">
      <c r="A126" s="47">
        <v>1</v>
      </c>
      <c r="B126" s="57" t="s">
        <v>231</v>
      </c>
      <c r="C126" s="85" t="s">
        <v>232</v>
      </c>
      <c r="D126" s="68"/>
      <c r="E126" s="47" t="s">
        <v>38</v>
      </c>
      <c r="F126" s="47">
        <v>1</v>
      </c>
      <c r="G126" s="44">
        <v>58</v>
      </c>
      <c r="H126" s="47">
        <v>5.8</v>
      </c>
      <c r="I126" s="48">
        <v>18.96</v>
      </c>
    </row>
    <row r="127" spans="1:9" ht="50.1" customHeight="1" x14ac:dyDescent="0.25">
      <c r="A127" s="47">
        <v>2</v>
      </c>
      <c r="B127" s="104" t="s">
        <v>200</v>
      </c>
      <c r="C127" s="93" t="s">
        <v>163</v>
      </c>
      <c r="D127" s="68"/>
      <c r="E127" s="45" t="s">
        <v>34</v>
      </c>
      <c r="F127" s="47">
        <v>2</v>
      </c>
      <c r="G127" s="45">
        <v>10</v>
      </c>
      <c r="H127" s="47"/>
      <c r="I127" s="48">
        <v>3.7</v>
      </c>
    </row>
    <row r="128" spans="1:9" ht="50.1" customHeight="1" x14ac:dyDescent="0.25">
      <c r="A128" s="47">
        <v>2</v>
      </c>
      <c r="B128" s="104" t="s">
        <v>201</v>
      </c>
      <c r="C128" s="93" t="s">
        <v>164</v>
      </c>
      <c r="D128" s="68"/>
      <c r="E128" s="45" t="s">
        <v>34</v>
      </c>
      <c r="F128" s="47">
        <v>2</v>
      </c>
      <c r="G128" s="45">
        <v>1</v>
      </c>
      <c r="H128" s="47"/>
      <c r="I128" s="48">
        <v>4.07</v>
      </c>
    </row>
    <row r="129" spans="1:9" ht="50.1" customHeight="1" x14ac:dyDescent="0.25">
      <c r="A129" s="47">
        <v>2</v>
      </c>
      <c r="B129" s="104" t="s">
        <v>202</v>
      </c>
      <c r="C129" s="93" t="s">
        <v>165</v>
      </c>
      <c r="D129" s="68"/>
      <c r="E129" s="45" t="s">
        <v>34</v>
      </c>
      <c r="F129" s="47">
        <v>2</v>
      </c>
      <c r="G129" s="45">
        <v>1</v>
      </c>
      <c r="H129" s="47"/>
      <c r="I129" s="48">
        <v>4.07</v>
      </c>
    </row>
    <row r="130" spans="1:9" ht="50.1" customHeight="1" x14ac:dyDescent="0.25">
      <c r="A130" s="47">
        <v>2</v>
      </c>
      <c r="B130" s="104" t="s">
        <v>203</v>
      </c>
      <c r="C130" s="93" t="s">
        <v>166</v>
      </c>
      <c r="D130" s="68"/>
      <c r="E130" s="45" t="s">
        <v>34</v>
      </c>
      <c r="F130" s="47">
        <v>2</v>
      </c>
      <c r="G130" s="45">
        <v>1</v>
      </c>
      <c r="H130" s="47"/>
      <c r="I130" s="48">
        <v>4.07</v>
      </c>
    </row>
    <row r="131" spans="1:9" ht="50.1" customHeight="1" x14ac:dyDescent="0.25">
      <c r="A131" s="47">
        <v>2</v>
      </c>
      <c r="B131" s="104" t="s">
        <v>204</v>
      </c>
      <c r="C131" s="92" t="s">
        <v>167</v>
      </c>
      <c r="D131" s="68"/>
      <c r="E131" s="45" t="s">
        <v>34</v>
      </c>
      <c r="F131" s="47">
        <v>2</v>
      </c>
      <c r="G131" s="45">
        <v>1</v>
      </c>
      <c r="H131" s="47"/>
      <c r="I131" s="48">
        <v>4.07</v>
      </c>
    </row>
    <row r="132" spans="1:9" ht="50.1" customHeight="1" x14ac:dyDescent="0.25">
      <c r="A132" s="44"/>
      <c r="B132" s="92" t="s">
        <v>328</v>
      </c>
      <c r="C132" s="138" t="s">
        <v>329</v>
      </c>
      <c r="D132" s="44"/>
      <c r="E132" s="44" t="s">
        <v>303</v>
      </c>
      <c r="F132" s="44">
        <v>1</v>
      </c>
      <c r="G132" s="44">
        <v>1</v>
      </c>
      <c r="H132" s="44"/>
      <c r="I132" s="48">
        <v>0.64</v>
      </c>
    </row>
    <row r="133" spans="1:9" ht="50.1" customHeight="1" x14ac:dyDescent="0.25">
      <c r="A133" s="47">
        <v>4</v>
      </c>
      <c r="B133" s="92" t="s">
        <v>168</v>
      </c>
      <c r="C133" s="92" t="s">
        <v>277</v>
      </c>
      <c r="D133" s="68"/>
      <c r="E133" s="47" t="s">
        <v>38</v>
      </c>
      <c r="F133" s="47">
        <v>1</v>
      </c>
      <c r="G133" s="47">
        <v>58</v>
      </c>
      <c r="H133" s="47">
        <v>5.8</v>
      </c>
      <c r="I133" s="48">
        <v>1.8</v>
      </c>
    </row>
    <row r="134" spans="1:9" ht="50.1" customHeight="1" x14ac:dyDescent="0.25">
      <c r="A134" s="44">
        <v>5</v>
      </c>
      <c r="B134" s="92" t="s">
        <v>169</v>
      </c>
      <c r="C134" s="92" t="s">
        <v>170</v>
      </c>
      <c r="D134" s="100"/>
      <c r="E134" s="44" t="s">
        <v>38</v>
      </c>
      <c r="F134" s="44">
        <v>1</v>
      </c>
      <c r="G134" s="44">
        <v>250</v>
      </c>
      <c r="H134" s="44">
        <v>5.8</v>
      </c>
      <c r="I134" s="48">
        <v>4.5199999999999996</v>
      </c>
    </row>
    <row r="135" spans="1:9" ht="50.1" customHeight="1" x14ac:dyDescent="0.25">
      <c r="A135" s="44">
        <v>6</v>
      </c>
      <c r="B135" s="92" t="s">
        <v>171</v>
      </c>
      <c r="C135" s="92" t="s">
        <v>288</v>
      </c>
      <c r="D135" s="100"/>
      <c r="E135" s="44" t="s">
        <v>287</v>
      </c>
      <c r="F135" s="44"/>
      <c r="G135" s="44">
        <v>20</v>
      </c>
      <c r="H135" s="44"/>
      <c r="I135" s="48">
        <v>7.9</v>
      </c>
    </row>
    <row r="136" spans="1:9" ht="50.1" customHeight="1" x14ac:dyDescent="0.25">
      <c r="A136" s="44">
        <v>7</v>
      </c>
      <c r="B136" s="92" t="s">
        <v>172</v>
      </c>
      <c r="C136" s="92" t="s">
        <v>289</v>
      </c>
      <c r="D136" s="100"/>
      <c r="E136" s="44" t="s">
        <v>287</v>
      </c>
      <c r="F136" s="44"/>
      <c r="G136" s="44">
        <v>20</v>
      </c>
      <c r="H136" s="44"/>
      <c r="I136" s="48">
        <v>5.25</v>
      </c>
    </row>
    <row r="137" spans="1:9" x14ac:dyDescent="0.25">
      <c r="A137" s="44">
        <v>8</v>
      </c>
      <c r="B137" s="92"/>
      <c r="C137" s="92"/>
      <c r="D137" s="44">
        <v>8</v>
      </c>
      <c r="E137" s="44" t="s">
        <v>16</v>
      </c>
      <c r="F137" s="44"/>
      <c r="G137" s="44"/>
      <c r="H137" s="44"/>
      <c r="I137" s="48"/>
    </row>
    <row r="138" spans="1:9" ht="45.95" customHeight="1" x14ac:dyDescent="0.25">
      <c r="A138" s="98" t="s">
        <v>173</v>
      </c>
      <c r="B138" s="98"/>
      <c r="C138" s="98"/>
      <c r="D138" s="98"/>
      <c r="E138" s="98"/>
      <c r="F138" s="98"/>
      <c r="G138" s="98"/>
      <c r="H138" s="98"/>
      <c r="I138" s="99"/>
    </row>
    <row r="139" spans="1:9" ht="45.95" customHeight="1" x14ac:dyDescent="0.25">
      <c r="A139" s="44">
        <v>2</v>
      </c>
      <c r="B139" s="92" t="s">
        <v>174</v>
      </c>
      <c r="C139" s="101" t="s">
        <v>175</v>
      </c>
      <c r="D139" s="100"/>
      <c r="E139" s="44" t="s">
        <v>34</v>
      </c>
      <c r="F139" s="44">
        <v>2</v>
      </c>
      <c r="G139" s="44">
        <v>10</v>
      </c>
      <c r="H139" s="44"/>
      <c r="I139" s="48">
        <v>6.76</v>
      </c>
    </row>
    <row r="140" spans="1:9" ht="45.95" customHeight="1" x14ac:dyDescent="0.25">
      <c r="A140" s="44">
        <v>2</v>
      </c>
      <c r="B140" s="92" t="s">
        <v>224</v>
      </c>
      <c r="C140" s="101" t="s">
        <v>176</v>
      </c>
      <c r="D140" s="100"/>
      <c r="E140" s="44" t="s">
        <v>34</v>
      </c>
      <c r="F140" s="44">
        <v>2</v>
      </c>
      <c r="G140" s="44">
        <v>2</v>
      </c>
      <c r="H140" s="44"/>
      <c r="I140" s="48">
        <v>7.44</v>
      </c>
    </row>
    <row r="141" spans="1:9" ht="45.95" customHeight="1" x14ac:dyDescent="0.25">
      <c r="A141" s="44">
        <v>2</v>
      </c>
      <c r="B141" s="92" t="s">
        <v>177</v>
      </c>
      <c r="C141" s="92" t="s">
        <v>178</v>
      </c>
      <c r="D141" s="100"/>
      <c r="E141" s="44" t="s">
        <v>34</v>
      </c>
      <c r="F141" s="44">
        <v>2</v>
      </c>
      <c r="G141" s="44">
        <v>2</v>
      </c>
      <c r="H141" s="44"/>
      <c r="I141" s="48">
        <v>7.44</v>
      </c>
    </row>
    <row r="142" spans="1:9" ht="52.5" customHeight="1" x14ac:dyDescent="0.25">
      <c r="A142" s="44"/>
      <c r="B142" s="92" t="s">
        <v>331</v>
      </c>
      <c r="C142" s="138" t="s">
        <v>330</v>
      </c>
      <c r="D142" s="44"/>
      <c r="E142" s="44" t="s">
        <v>303</v>
      </c>
      <c r="F142" s="44">
        <v>1</v>
      </c>
      <c r="G142" s="44">
        <v>1</v>
      </c>
      <c r="H142" s="44"/>
      <c r="I142" s="48">
        <v>0.32</v>
      </c>
    </row>
    <row r="144" spans="1:9" x14ac:dyDescent="0.25">
      <c r="B144" s="100" t="s">
        <v>179</v>
      </c>
    </row>
    <row r="145" spans="1:4" x14ac:dyDescent="0.25">
      <c r="B145" s="100" t="s">
        <v>180</v>
      </c>
    </row>
    <row r="146" spans="1:4" x14ac:dyDescent="0.25">
      <c r="B146" s="100" t="s">
        <v>181</v>
      </c>
    </row>
    <row r="147" spans="1:4" x14ac:dyDescent="0.25">
      <c r="B147" s="100" t="s">
        <v>182</v>
      </c>
    </row>
    <row r="148" spans="1:4" x14ac:dyDescent="0.25">
      <c r="B148" s="100" t="s">
        <v>183</v>
      </c>
    </row>
    <row r="149" spans="1:4" x14ac:dyDescent="0.25">
      <c r="B149" s="100" t="s">
        <v>184</v>
      </c>
    </row>
    <row r="151" spans="1:4" ht="51" customHeight="1" x14ac:dyDescent="0.25">
      <c r="A151" s="47"/>
      <c r="B151" s="114" t="s">
        <v>308</v>
      </c>
      <c r="C151" s="115" t="s">
        <v>279</v>
      </c>
      <c r="D151" s="69">
        <v>63.55</v>
      </c>
    </row>
    <row r="152" spans="1:4" ht="51" customHeight="1" x14ac:dyDescent="0.25">
      <c r="A152" s="47"/>
      <c r="B152" s="114" t="s">
        <v>307</v>
      </c>
      <c r="C152" s="115" t="s">
        <v>280</v>
      </c>
      <c r="D152" s="69">
        <v>137.94999999999999</v>
      </c>
    </row>
    <row r="153" spans="1:4" ht="51" customHeight="1" x14ac:dyDescent="0.25">
      <c r="A153" s="47"/>
      <c r="B153" s="114" t="s">
        <v>309</v>
      </c>
      <c r="C153" s="115" t="s">
        <v>281</v>
      </c>
      <c r="D153" s="69">
        <v>137.94999999999999</v>
      </c>
    </row>
    <row r="154" spans="1:4" ht="51" customHeight="1" x14ac:dyDescent="0.25">
      <c r="A154" s="47"/>
      <c r="B154" s="114" t="s">
        <v>285</v>
      </c>
      <c r="C154" s="115" t="s">
        <v>286</v>
      </c>
      <c r="D154" s="69">
        <v>29.45</v>
      </c>
    </row>
    <row r="155" spans="1:4" ht="51" customHeight="1" x14ac:dyDescent="0.25">
      <c r="A155" s="47"/>
      <c r="B155" s="67" t="s">
        <v>252</v>
      </c>
      <c r="C155" s="66"/>
      <c r="D155" s="69"/>
    </row>
    <row r="156" spans="1:4" ht="51" customHeight="1" x14ac:dyDescent="0.25">
      <c r="A156" s="47"/>
      <c r="B156" s="67" t="s">
        <v>249</v>
      </c>
      <c r="C156" s="115" t="s">
        <v>282</v>
      </c>
      <c r="D156" s="69">
        <v>22</v>
      </c>
    </row>
    <row r="157" spans="1:4" ht="51" customHeight="1" x14ac:dyDescent="0.25">
      <c r="A157" s="47"/>
      <c r="B157" s="67" t="s">
        <v>250</v>
      </c>
      <c r="C157" s="115" t="s">
        <v>283</v>
      </c>
      <c r="D157" s="69">
        <v>26</v>
      </c>
    </row>
    <row r="158" spans="1:4" ht="51" customHeight="1" x14ac:dyDescent="0.25">
      <c r="A158" s="47"/>
      <c r="B158" s="67" t="s">
        <v>251</v>
      </c>
      <c r="C158" s="115" t="s">
        <v>284</v>
      </c>
      <c r="D158" s="69">
        <v>30</v>
      </c>
    </row>
    <row r="160" spans="1:4" ht="28.5" x14ac:dyDescent="0.25">
      <c r="A160" s="47"/>
      <c r="B160" s="85" t="s">
        <v>306</v>
      </c>
      <c r="C160" s="113" t="s">
        <v>131</v>
      </c>
      <c r="D160" s="69">
        <v>6.5</v>
      </c>
    </row>
    <row r="161" spans="1:4" ht="28.5" x14ac:dyDescent="0.25">
      <c r="A161" s="100"/>
      <c r="B161" s="113" t="s">
        <v>273</v>
      </c>
      <c r="C161" s="113"/>
      <c r="D161" s="100">
        <v>0</v>
      </c>
    </row>
  </sheetData>
  <mergeCells count="2">
    <mergeCell ref="E118:E119"/>
    <mergeCell ref="G118:G119"/>
  </mergeCells>
  <conditionalFormatting sqref="B36">
    <cfRule type="duplicateValues" dxfId="42" priority="33"/>
  </conditionalFormatting>
  <conditionalFormatting sqref="B37">
    <cfRule type="duplicateValues" dxfId="41" priority="28"/>
  </conditionalFormatting>
  <conditionalFormatting sqref="B46">
    <cfRule type="duplicateValues" dxfId="40" priority="15"/>
  </conditionalFormatting>
  <conditionalFormatting sqref="B73">
    <cfRule type="duplicateValues" dxfId="39" priority="31"/>
  </conditionalFormatting>
  <conditionalFormatting sqref="B94">
    <cfRule type="duplicateValues" dxfId="38" priority="12"/>
  </conditionalFormatting>
  <conditionalFormatting sqref="B99">
    <cfRule type="duplicateValues" dxfId="37" priority="10"/>
  </conditionalFormatting>
  <conditionalFormatting sqref="B103">
    <cfRule type="duplicateValues" dxfId="36" priority="25"/>
  </conditionalFormatting>
  <conditionalFormatting sqref="B109">
    <cfRule type="duplicateValues" dxfId="35" priority="7"/>
  </conditionalFormatting>
  <conditionalFormatting sqref="B127">
    <cfRule type="duplicateValues" dxfId="34" priority="43"/>
  </conditionalFormatting>
  <conditionalFormatting sqref="B128">
    <cfRule type="duplicateValues" dxfId="33" priority="42"/>
  </conditionalFormatting>
  <conditionalFormatting sqref="B129">
    <cfRule type="duplicateValues" dxfId="32" priority="41"/>
  </conditionalFormatting>
  <conditionalFormatting sqref="B130">
    <cfRule type="duplicateValues" dxfId="31" priority="40"/>
  </conditionalFormatting>
  <conditionalFormatting sqref="B131">
    <cfRule type="duplicateValues" dxfId="30" priority="39"/>
  </conditionalFormatting>
  <conditionalFormatting sqref="B151:B154">
    <cfRule type="duplicateValues" dxfId="29" priority="37"/>
  </conditionalFormatting>
  <conditionalFormatting sqref="B22:C22">
    <cfRule type="duplicateValues" dxfId="28" priority="57"/>
  </conditionalFormatting>
  <conditionalFormatting sqref="B23:C23">
    <cfRule type="duplicateValues" dxfId="27" priority="56"/>
  </conditionalFormatting>
  <conditionalFormatting sqref="B24:C24">
    <cfRule type="duplicateValues" dxfId="26" priority="55"/>
  </conditionalFormatting>
  <conditionalFormatting sqref="B25:C26">
    <cfRule type="duplicateValues" dxfId="25" priority="54"/>
  </conditionalFormatting>
  <conditionalFormatting sqref="B55:C55">
    <cfRule type="duplicateValues" dxfId="24" priority="13"/>
  </conditionalFormatting>
  <conditionalFormatting sqref="B63:C66">
    <cfRule type="duplicateValues" dxfId="23" priority="38"/>
  </conditionalFormatting>
  <conditionalFormatting sqref="B67:C70">
    <cfRule type="duplicateValues" dxfId="22" priority="2"/>
  </conditionalFormatting>
  <conditionalFormatting sqref="B74:C74">
    <cfRule type="duplicateValues" dxfId="21" priority="58"/>
  </conditionalFormatting>
  <conditionalFormatting sqref="B96:C96">
    <cfRule type="duplicateValues" dxfId="20" priority="30"/>
  </conditionalFormatting>
  <conditionalFormatting sqref="B101:C101">
    <cfRule type="duplicateValues" dxfId="19" priority="45"/>
  </conditionalFormatting>
  <conditionalFormatting sqref="B102:C102">
    <cfRule type="duplicateValues" dxfId="18" priority="44"/>
  </conditionalFormatting>
  <conditionalFormatting sqref="B132:C132">
    <cfRule type="duplicateValues" dxfId="17" priority="5"/>
  </conditionalFormatting>
  <conditionalFormatting sqref="B142:C142">
    <cfRule type="duplicateValues" dxfId="16" priority="3"/>
  </conditionalFormatting>
  <conditionalFormatting sqref="B162:C1048576 B21:C21 B15:C15 B1:C2 B9:C9 B104:C108 B16:B20 B10:B14 B3:B8 C127 B75:C93 B120:C126 B27:C35 B71:C72 B155:C155 B159:C159 B156:B158 B62:C62 B56:B61 B38:C45 B98:C98 B133:C141 B100:C100 B95:C95 B97 B47:C54 B110:C118 B143:C150">
    <cfRule type="duplicateValues" dxfId="15" priority="59"/>
  </conditionalFormatting>
  <conditionalFormatting sqref="C36:C37">
    <cfRule type="duplicateValues" dxfId="14" priority="16"/>
  </conditionalFormatting>
  <conditionalFormatting sqref="C46">
    <cfRule type="duplicateValues" dxfId="13" priority="14"/>
  </conditionalFormatting>
  <conditionalFormatting sqref="C56:C61">
    <cfRule type="duplicateValues" dxfId="12" priority="34"/>
  </conditionalFormatting>
  <conditionalFormatting sqref="C73">
    <cfRule type="duplicateValues" dxfId="11" priority="1"/>
  </conditionalFormatting>
  <conditionalFormatting sqref="C94">
    <cfRule type="duplicateValues" dxfId="10" priority="11"/>
  </conditionalFormatting>
  <conditionalFormatting sqref="C97">
    <cfRule type="duplicateValues" dxfId="9" priority="18"/>
  </conditionalFormatting>
  <conditionalFormatting sqref="C99">
    <cfRule type="duplicateValues" dxfId="8" priority="9"/>
  </conditionalFormatting>
  <conditionalFormatting sqref="C103">
    <cfRule type="duplicateValues" dxfId="7" priority="8"/>
  </conditionalFormatting>
  <conditionalFormatting sqref="C109">
    <cfRule type="duplicateValues" dxfId="6" priority="6"/>
  </conditionalFormatting>
  <conditionalFormatting sqref="C128">
    <cfRule type="duplicateValues" dxfId="5" priority="49"/>
  </conditionalFormatting>
  <conditionalFormatting sqref="C129">
    <cfRule type="duplicateValues" dxfId="4" priority="48"/>
  </conditionalFormatting>
  <conditionalFormatting sqref="C130">
    <cfRule type="duplicateValues" dxfId="3" priority="47"/>
  </conditionalFormatting>
  <conditionalFormatting sqref="C131">
    <cfRule type="duplicateValues" dxfId="2" priority="46"/>
  </conditionalFormatting>
  <conditionalFormatting sqref="C151:C154">
    <cfRule type="duplicateValues" dxfId="1" priority="36"/>
  </conditionalFormatting>
  <conditionalFormatting sqref="C156:C158">
    <cfRule type="duplicateValues" dxfId="0" priority="35"/>
  </conditionalFormatting>
  <pageMargins left="0.7" right="0.7" top="0.75" bottom="0.75" header="0.3" footer="0.3"/>
  <pageSetup paperSize="9"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V94"/>
  <sheetViews>
    <sheetView workbookViewId="0">
      <selection activeCell="W19" sqref="W19"/>
    </sheetView>
  </sheetViews>
  <sheetFormatPr defaultRowHeight="15" x14ac:dyDescent="0.25"/>
  <cols>
    <col min="2" max="22" width="8.42578125" customWidth="1"/>
  </cols>
  <sheetData>
    <row r="1" spans="1:22" x14ac:dyDescent="0.2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</row>
    <row r="2" spans="1:22" x14ac:dyDescent="0.2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</row>
    <row r="3" spans="1:22" ht="31.5" x14ac:dyDescent="0.5">
      <c r="A3" s="28"/>
      <c r="B3" s="28"/>
      <c r="C3" s="28"/>
      <c r="D3" s="28"/>
      <c r="E3" s="28"/>
      <c r="F3" s="28"/>
      <c r="G3" s="28"/>
      <c r="H3" s="145" t="s">
        <v>351</v>
      </c>
      <c r="I3" s="145"/>
      <c r="J3" s="145"/>
      <c r="K3" s="145"/>
      <c r="L3" s="145"/>
      <c r="M3" s="145"/>
      <c r="N3" s="145"/>
      <c r="O3" s="145"/>
      <c r="P3" s="145"/>
      <c r="Q3" s="145"/>
      <c r="R3" s="28"/>
      <c r="S3" s="28"/>
      <c r="T3" s="28"/>
      <c r="U3" s="28"/>
      <c r="V3" s="28"/>
    </row>
    <row r="4" spans="1:22" ht="15.75" customHeight="1" x14ac:dyDescent="0.5">
      <c r="A4" s="28"/>
      <c r="B4" s="28"/>
      <c r="C4" s="28"/>
      <c r="D4" s="28"/>
      <c r="E4" s="28"/>
      <c r="F4" s="28"/>
      <c r="G4" s="28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28"/>
      <c r="S4" s="28"/>
      <c r="T4" s="28"/>
      <c r="U4" s="28"/>
      <c r="V4" s="28"/>
    </row>
    <row r="5" spans="1:22" x14ac:dyDescent="0.25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</row>
    <row r="6" spans="1:22" x14ac:dyDescent="0.25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</row>
    <row r="7" spans="1:22" x14ac:dyDescent="0.25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</row>
    <row r="8" spans="1:22" x14ac:dyDescent="0.25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</row>
    <row r="9" spans="1:22" x14ac:dyDescent="0.25">
      <c r="A9" s="28"/>
      <c r="B9" s="28" t="s">
        <v>352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</row>
    <row r="10" spans="1:22" x14ac:dyDescent="0.25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</row>
    <row r="11" spans="1:22" x14ac:dyDescent="0.25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</row>
    <row r="12" spans="1:22" x14ac:dyDescent="0.25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</row>
    <row r="13" spans="1:22" x14ac:dyDescent="0.25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</row>
    <row r="14" spans="1:22" x14ac:dyDescent="0.25">
      <c r="A14" s="125"/>
      <c r="B14" s="126">
        <v>100</v>
      </c>
      <c r="C14" s="126">
        <v>110</v>
      </c>
      <c r="D14" s="126">
        <v>120</v>
      </c>
      <c r="E14" s="126">
        <v>130</v>
      </c>
      <c r="F14" s="126">
        <v>140</v>
      </c>
      <c r="G14" s="126">
        <v>150</v>
      </c>
      <c r="H14" s="126">
        <v>160</v>
      </c>
      <c r="I14" s="126">
        <v>170</v>
      </c>
      <c r="J14" s="126">
        <v>180</v>
      </c>
      <c r="K14" s="126">
        <v>190</v>
      </c>
      <c r="L14" s="126">
        <v>200</v>
      </c>
      <c r="M14" s="126">
        <v>210</v>
      </c>
      <c r="N14" s="126">
        <v>220</v>
      </c>
      <c r="O14" s="126">
        <v>230</v>
      </c>
      <c r="P14" s="126">
        <v>240</v>
      </c>
      <c r="Q14" s="126">
        <v>250</v>
      </c>
      <c r="R14" s="126">
        <v>260</v>
      </c>
      <c r="S14" s="126">
        <v>270</v>
      </c>
      <c r="T14" s="126">
        <v>280</v>
      </c>
      <c r="U14" s="126">
        <v>290</v>
      </c>
      <c r="V14" s="126">
        <v>300</v>
      </c>
    </row>
    <row r="15" spans="1:22" x14ac:dyDescent="0.25">
      <c r="A15" s="126">
        <v>100</v>
      </c>
      <c r="B15" s="124">
        <f t="shared" ref="B15:V15" si="0">B74+B50</f>
        <v>284.71000000000004</v>
      </c>
      <c r="C15" s="124">
        <f t="shared" si="0"/>
        <v>297.53199999999993</v>
      </c>
      <c r="D15" s="124">
        <f t="shared" si="0"/>
        <v>310.35399999999993</v>
      </c>
      <c r="E15" s="124">
        <f t="shared" si="0"/>
        <v>323.17599999999987</v>
      </c>
      <c r="F15" s="124">
        <f t="shared" si="0"/>
        <v>335.99799999999988</v>
      </c>
      <c r="G15" s="124">
        <f t="shared" si="0"/>
        <v>348.81999999999994</v>
      </c>
      <c r="H15" s="124">
        <f t="shared" si="0"/>
        <v>361.642</v>
      </c>
      <c r="I15" s="124">
        <f t="shared" si="0"/>
        <v>374.464</v>
      </c>
      <c r="J15" s="124">
        <f t="shared" si="0"/>
        <v>387.286</v>
      </c>
      <c r="K15" s="124">
        <f t="shared" si="0"/>
        <v>400.108</v>
      </c>
      <c r="L15" s="124">
        <f t="shared" si="0"/>
        <v>412.93</v>
      </c>
      <c r="M15" s="124">
        <f t="shared" si="0"/>
        <v>425.75200000000001</v>
      </c>
      <c r="N15" s="124">
        <f t="shared" si="0"/>
        <v>438.57400000000001</v>
      </c>
      <c r="O15" s="124">
        <f t="shared" si="0"/>
        <v>451.39599999999996</v>
      </c>
      <c r="P15" s="124">
        <f t="shared" si="0"/>
        <v>464.21800000000002</v>
      </c>
      <c r="Q15" s="124">
        <f t="shared" si="0"/>
        <v>477.03999999999996</v>
      </c>
      <c r="R15" s="124">
        <f t="shared" si="0"/>
        <v>489.86199999999997</v>
      </c>
      <c r="S15" s="124">
        <f t="shared" si="0"/>
        <v>502.68399999999997</v>
      </c>
      <c r="T15" s="124">
        <f t="shared" si="0"/>
        <v>515.50599999999997</v>
      </c>
      <c r="U15" s="124">
        <f t="shared" si="0"/>
        <v>528.32800000000009</v>
      </c>
      <c r="V15" s="124">
        <f t="shared" si="0"/>
        <v>541.15</v>
      </c>
    </row>
    <row r="16" spans="1:22" x14ac:dyDescent="0.25">
      <c r="A16" s="126">
        <v>110</v>
      </c>
      <c r="B16" s="124">
        <f t="shared" ref="B16:V16" si="1">B75+B51</f>
        <v>286.21000000000004</v>
      </c>
      <c r="C16" s="124">
        <f t="shared" si="1"/>
        <v>299.03199999999993</v>
      </c>
      <c r="D16" s="124">
        <f t="shared" si="1"/>
        <v>311.85399999999993</v>
      </c>
      <c r="E16" s="124">
        <f t="shared" si="1"/>
        <v>324.67599999999993</v>
      </c>
      <c r="F16" s="124">
        <f t="shared" si="1"/>
        <v>337.49799999999993</v>
      </c>
      <c r="G16" s="124">
        <f t="shared" si="1"/>
        <v>350.31999999999994</v>
      </c>
      <c r="H16" s="124">
        <f t="shared" si="1"/>
        <v>363.14200000000005</v>
      </c>
      <c r="I16" s="124">
        <f t="shared" si="1"/>
        <v>375.96400000000006</v>
      </c>
      <c r="J16" s="124">
        <f t="shared" si="1"/>
        <v>388.78600000000006</v>
      </c>
      <c r="K16" s="124">
        <f t="shared" si="1"/>
        <v>401.60800000000006</v>
      </c>
      <c r="L16" s="124">
        <f t="shared" si="1"/>
        <v>414.43000000000006</v>
      </c>
      <c r="M16" s="124">
        <f t="shared" si="1"/>
        <v>427.25200000000007</v>
      </c>
      <c r="N16" s="124">
        <f t="shared" si="1"/>
        <v>440.07400000000007</v>
      </c>
      <c r="O16" s="124">
        <f t="shared" si="1"/>
        <v>452.89599999999996</v>
      </c>
      <c r="P16" s="124">
        <f t="shared" si="1"/>
        <v>465.71800000000007</v>
      </c>
      <c r="Q16" s="124">
        <f t="shared" si="1"/>
        <v>478.53999999999996</v>
      </c>
      <c r="R16" s="124">
        <f t="shared" si="1"/>
        <v>491.36199999999997</v>
      </c>
      <c r="S16" s="124">
        <f t="shared" si="1"/>
        <v>504.18399999999997</v>
      </c>
      <c r="T16" s="124">
        <f t="shared" si="1"/>
        <v>517.00599999999997</v>
      </c>
      <c r="U16" s="124">
        <f t="shared" si="1"/>
        <v>529.82800000000009</v>
      </c>
      <c r="V16" s="124">
        <f t="shared" si="1"/>
        <v>542.65</v>
      </c>
    </row>
    <row r="17" spans="1:22" x14ac:dyDescent="0.25">
      <c r="A17" s="126">
        <v>120</v>
      </c>
      <c r="B17" s="124">
        <f t="shared" ref="B17:V17" si="2">B76+B52</f>
        <v>287.71000000000004</v>
      </c>
      <c r="C17" s="124">
        <f t="shared" si="2"/>
        <v>300.53199999999993</v>
      </c>
      <c r="D17" s="124">
        <f t="shared" si="2"/>
        <v>313.35399999999993</v>
      </c>
      <c r="E17" s="124">
        <f t="shared" si="2"/>
        <v>326.17599999999993</v>
      </c>
      <c r="F17" s="124">
        <f t="shared" si="2"/>
        <v>338.99799999999993</v>
      </c>
      <c r="G17" s="124">
        <f t="shared" si="2"/>
        <v>351.81999999999994</v>
      </c>
      <c r="H17" s="124">
        <f t="shared" si="2"/>
        <v>364.64200000000005</v>
      </c>
      <c r="I17" s="124">
        <f t="shared" si="2"/>
        <v>377.46400000000006</v>
      </c>
      <c r="J17" s="124">
        <f t="shared" si="2"/>
        <v>390.28600000000006</v>
      </c>
      <c r="K17" s="124">
        <f t="shared" si="2"/>
        <v>403.10800000000006</v>
      </c>
      <c r="L17" s="124">
        <f t="shared" si="2"/>
        <v>415.93000000000006</v>
      </c>
      <c r="M17" s="124">
        <f t="shared" si="2"/>
        <v>428.75200000000007</v>
      </c>
      <c r="N17" s="124">
        <f t="shared" si="2"/>
        <v>441.57400000000007</v>
      </c>
      <c r="O17" s="124">
        <f t="shared" si="2"/>
        <v>454.39599999999996</v>
      </c>
      <c r="P17" s="124">
        <f t="shared" si="2"/>
        <v>467.21800000000007</v>
      </c>
      <c r="Q17" s="124">
        <f t="shared" si="2"/>
        <v>480.03999999999996</v>
      </c>
      <c r="R17" s="124">
        <f t="shared" si="2"/>
        <v>492.86199999999997</v>
      </c>
      <c r="S17" s="124">
        <f t="shared" si="2"/>
        <v>505.68399999999997</v>
      </c>
      <c r="T17" s="124">
        <f t="shared" si="2"/>
        <v>518.50599999999997</v>
      </c>
      <c r="U17" s="124">
        <f t="shared" si="2"/>
        <v>531.32800000000009</v>
      </c>
      <c r="V17" s="124">
        <f t="shared" si="2"/>
        <v>544.15</v>
      </c>
    </row>
    <row r="18" spans="1:22" x14ac:dyDescent="0.25">
      <c r="A18" s="126">
        <v>130</v>
      </c>
      <c r="B18" s="124">
        <f t="shared" ref="B18:V18" si="3">B77+B53</f>
        <v>289.21000000000004</v>
      </c>
      <c r="C18" s="124">
        <f t="shared" si="3"/>
        <v>302.03199999999993</v>
      </c>
      <c r="D18" s="124">
        <f t="shared" si="3"/>
        <v>314.85399999999993</v>
      </c>
      <c r="E18" s="124">
        <f t="shared" si="3"/>
        <v>327.67599999999993</v>
      </c>
      <c r="F18" s="124">
        <f t="shared" si="3"/>
        <v>340.49799999999993</v>
      </c>
      <c r="G18" s="124">
        <f t="shared" si="3"/>
        <v>353.31999999999994</v>
      </c>
      <c r="H18" s="124">
        <f t="shared" si="3"/>
        <v>366.14200000000005</v>
      </c>
      <c r="I18" s="124">
        <f t="shared" si="3"/>
        <v>378.96400000000006</v>
      </c>
      <c r="J18" s="124">
        <f t="shared" si="3"/>
        <v>391.78600000000006</v>
      </c>
      <c r="K18" s="124">
        <f t="shared" si="3"/>
        <v>404.60800000000006</v>
      </c>
      <c r="L18" s="124">
        <f t="shared" si="3"/>
        <v>417.43000000000006</v>
      </c>
      <c r="M18" s="124">
        <f t="shared" si="3"/>
        <v>430.25200000000007</v>
      </c>
      <c r="N18" s="124">
        <f t="shared" si="3"/>
        <v>443.07400000000007</v>
      </c>
      <c r="O18" s="124">
        <f t="shared" si="3"/>
        <v>455.89599999999996</v>
      </c>
      <c r="P18" s="124">
        <f t="shared" si="3"/>
        <v>468.71800000000007</v>
      </c>
      <c r="Q18" s="124">
        <f t="shared" si="3"/>
        <v>481.53999999999996</v>
      </c>
      <c r="R18" s="124">
        <f t="shared" si="3"/>
        <v>494.36199999999997</v>
      </c>
      <c r="S18" s="124">
        <f t="shared" si="3"/>
        <v>507.18399999999997</v>
      </c>
      <c r="T18" s="124">
        <f t="shared" si="3"/>
        <v>520.00599999999997</v>
      </c>
      <c r="U18" s="124">
        <f t="shared" si="3"/>
        <v>532.82800000000009</v>
      </c>
      <c r="V18" s="124">
        <f t="shared" si="3"/>
        <v>545.65</v>
      </c>
    </row>
    <row r="19" spans="1:22" x14ac:dyDescent="0.25">
      <c r="A19" s="126">
        <v>140</v>
      </c>
      <c r="B19" s="124">
        <f t="shared" ref="B19:V19" si="4">B78+B54</f>
        <v>290.71000000000004</v>
      </c>
      <c r="C19" s="124">
        <f t="shared" si="4"/>
        <v>303.53199999999993</v>
      </c>
      <c r="D19" s="124">
        <f t="shared" si="4"/>
        <v>316.35399999999993</v>
      </c>
      <c r="E19" s="124">
        <f t="shared" si="4"/>
        <v>329.17599999999993</v>
      </c>
      <c r="F19" s="124">
        <f t="shared" si="4"/>
        <v>341.99799999999993</v>
      </c>
      <c r="G19" s="124">
        <f t="shared" si="4"/>
        <v>354.81999999999994</v>
      </c>
      <c r="H19" s="124">
        <f t="shared" si="4"/>
        <v>367.64200000000005</v>
      </c>
      <c r="I19" s="124">
        <f t="shared" si="4"/>
        <v>380.46400000000006</v>
      </c>
      <c r="J19" s="124">
        <f t="shared" si="4"/>
        <v>393.28600000000006</v>
      </c>
      <c r="K19" s="124">
        <f t="shared" si="4"/>
        <v>406.10800000000006</v>
      </c>
      <c r="L19" s="124">
        <f t="shared" si="4"/>
        <v>418.93000000000006</v>
      </c>
      <c r="M19" s="124">
        <f t="shared" si="4"/>
        <v>431.75200000000007</v>
      </c>
      <c r="N19" s="124">
        <f t="shared" si="4"/>
        <v>444.57400000000007</v>
      </c>
      <c r="O19" s="124">
        <f t="shared" si="4"/>
        <v>457.39599999999996</v>
      </c>
      <c r="P19" s="124">
        <f t="shared" si="4"/>
        <v>470.21800000000007</v>
      </c>
      <c r="Q19" s="124">
        <f t="shared" si="4"/>
        <v>483.03999999999996</v>
      </c>
      <c r="R19" s="124">
        <f t="shared" si="4"/>
        <v>495.86199999999997</v>
      </c>
      <c r="S19" s="124">
        <f t="shared" si="4"/>
        <v>508.68399999999997</v>
      </c>
      <c r="T19" s="124">
        <f t="shared" si="4"/>
        <v>521.50599999999997</v>
      </c>
      <c r="U19" s="124">
        <f t="shared" si="4"/>
        <v>534.32800000000009</v>
      </c>
      <c r="V19" s="124">
        <f t="shared" si="4"/>
        <v>547.15</v>
      </c>
    </row>
    <row r="20" spans="1:22" x14ac:dyDescent="0.25">
      <c r="A20" s="126">
        <v>150</v>
      </c>
      <c r="B20" s="124">
        <f t="shared" ref="B20:V20" si="5">B79+B55</f>
        <v>292.21000000000004</v>
      </c>
      <c r="C20" s="124">
        <f t="shared" si="5"/>
        <v>305.03199999999993</v>
      </c>
      <c r="D20" s="124">
        <f t="shared" si="5"/>
        <v>317.85399999999993</v>
      </c>
      <c r="E20" s="124">
        <f t="shared" si="5"/>
        <v>330.67599999999993</v>
      </c>
      <c r="F20" s="124">
        <f t="shared" si="5"/>
        <v>343.49799999999993</v>
      </c>
      <c r="G20" s="124">
        <f t="shared" si="5"/>
        <v>356.31999999999994</v>
      </c>
      <c r="H20" s="124">
        <f t="shared" si="5"/>
        <v>369.14200000000005</v>
      </c>
      <c r="I20" s="124">
        <f t="shared" si="5"/>
        <v>381.96400000000006</v>
      </c>
      <c r="J20" s="124">
        <f t="shared" si="5"/>
        <v>394.78600000000006</v>
      </c>
      <c r="K20" s="124">
        <f t="shared" si="5"/>
        <v>407.60800000000006</v>
      </c>
      <c r="L20" s="124">
        <f t="shared" si="5"/>
        <v>420.43000000000006</v>
      </c>
      <c r="M20" s="124">
        <f t="shared" si="5"/>
        <v>433.25200000000007</v>
      </c>
      <c r="N20" s="124">
        <f t="shared" si="5"/>
        <v>446.07400000000007</v>
      </c>
      <c r="O20" s="124">
        <f t="shared" si="5"/>
        <v>458.89599999999996</v>
      </c>
      <c r="P20" s="124">
        <f t="shared" si="5"/>
        <v>471.71800000000007</v>
      </c>
      <c r="Q20" s="124">
        <f t="shared" si="5"/>
        <v>484.53999999999996</v>
      </c>
      <c r="R20" s="124">
        <f t="shared" si="5"/>
        <v>497.36199999999997</v>
      </c>
      <c r="S20" s="124">
        <f t="shared" si="5"/>
        <v>510.18399999999997</v>
      </c>
      <c r="T20" s="124">
        <f t="shared" si="5"/>
        <v>523.00599999999997</v>
      </c>
      <c r="U20" s="124">
        <f t="shared" si="5"/>
        <v>535.82800000000009</v>
      </c>
      <c r="V20" s="124">
        <f t="shared" si="5"/>
        <v>548.65</v>
      </c>
    </row>
    <row r="21" spans="1:22" x14ac:dyDescent="0.25">
      <c r="A21" s="126">
        <v>160</v>
      </c>
      <c r="B21" s="124">
        <f t="shared" ref="B21:V21" si="6">B80+B56</f>
        <v>293.71000000000004</v>
      </c>
      <c r="C21" s="124">
        <f t="shared" si="6"/>
        <v>306.53199999999993</v>
      </c>
      <c r="D21" s="124">
        <f t="shared" si="6"/>
        <v>319.35399999999993</v>
      </c>
      <c r="E21" s="124">
        <f t="shared" si="6"/>
        <v>332.17599999999993</v>
      </c>
      <c r="F21" s="124">
        <f t="shared" si="6"/>
        <v>344.99799999999993</v>
      </c>
      <c r="G21" s="124">
        <f t="shared" si="6"/>
        <v>357.81999999999994</v>
      </c>
      <c r="H21" s="124">
        <f t="shared" si="6"/>
        <v>370.64200000000005</v>
      </c>
      <c r="I21" s="124">
        <f t="shared" si="6"/>
        <v>383.46400000000006</v>
      </c>
      <c r="J21" s="124">
        <f t="shared" si="6"/>
        <v>396.28600000000006</v>
      </c>
      <c r="K21" s="124">
        <f t="shared" si="6"/>
        <v>409.10800000000006</v>
      </c>
      <c r="L21" s="124">
        <f t="shared" si="6"/>
        <v>421.93000000000006</v>
      </c>
      <c r="M21" s="124">
        <f t="shared" si="6"/>
        <v>434.75200000000007</v>
      </c>
      <c r="N21" s="124">
        <f t="shared" si="6"/>
        <v>447.57400000000007</v>
      </c>
      <c r="O21" s="124">
        <f t="shared" si="6"/>
        <v>460.39599999999996</v>
      </c>
      <c r="P21" s="124">
        <f t="shared" si="6"/>
        <v>473.21800000000007</v>
      </c>
      <c r="Q21" s="124">
        <f t="shared" si="6"/>
        <v>486.03999999999996</v>
      </c>
      <c r="R21" s="124">
        <f t="shared" si="6"/>
        <v>498.86199999999997</v>
      </c>
      <c r="S21" s="124">
        <f t="shared" si="6"/>
        <v>511.68399999999997</v>
      </c>
      <c r="T21" s="124">
        <f t="shared" si="6"/>
        <v>524.50599999999997</v>
      </c>
      <c r="U21" s="124">
        <f t="shared" si="6"/>
        <v>537.32800000000009</v>
      </c>
      <c r="V21" s="124">
        <f t="shared" si="6"/>
        <v>550.15</v>
      </c>
    </row>
    <row r="22" spans="1:22" x14ac:dyDescent="0.25">
      <c r="A22" s="126">
        <v>170</v>
      </c>
      <c r="B22" s="124">
        <f t="shared" ref="B22:V22" si="7">B81+B57</f>
        <v>295.21000000000004</v>
      </c>
      <c r="C22" s="124">
        <f t="shared" si="7"/>
        <v>308.03199999999993</v>
      </c>
      <c r="D22" s="124">
        <f t="shared" si="7"/>
        <v>320.85399999999993</v>
      </c>
      <c r="E22" s="124">
        <f t="shared" si="7"/>
        <v>333.67599999999993</v>
      </c>
      <c r="F22" s="124">
        <f t="shared" si="7"/>
        <v>346.49799999999993</v>
      </c>
      <c r="G22" s="124">
        <f t="shared" si="7"/>
        <v>359.31999999999994</v>
      </c>
      <c r="H22" s="124">
        <f t="shared" si="7"/>
        <v>372.14200000000005</v>
      </c>
      <c r="I22" s="124">
        <f t="shared" si="7"/>
        <v>384.96400000000006</v>
      </c>
      <c r="J22" s="124">
        <f t="shared" si="7"/>
        <v>397.78600000000006</v>
      </c>
      <c r="K22" s="124">
        <f t="shared" si="7"/>
        <v>410.60800000000006</v>
      </c>
      <c r="L22" s="124">
        <f t="shared" si="7"/>
        <v>423.43000000000006</v>
      </c>
      <c r="M22" s="124">
        <f t="shared" si="7"/>
        <v>436.25200000000007</v>
      </c>
      <c r="N22" s="124">
        <f t="shared" si="7"/>
        <v>449.07400000000007</v>
      </c>
      <c r="O22" s="124">
        <f t="shared" si="7"/>
        <v>461.89599999999996</v>
      </c>
      <c r="P22" s="124">
        <f t="shared" si="7"/>
        <v>474.71800000000007</v>
      </c>
      <c r="Q22" s="124">
        <f t="shared" si="7"/>
        <v>487.53999999999996</v>
      </c>
      <c r="R22" s="124">
        <f t="shared" si="7"/>
        <v>500.36199999999997</v>
      </c>
      <c r="S22" s="124">
        <f t="shared" si="7"/>
        <v>513.18399999999997</v>
      </c>
      <c r="T22" s="124">
        <f t="shared" si="7"/>
        <v>526.00599999999997</v>
      </c>
      <c r="U22" s="124">
        <f t="shared" si="7"/>
        <v>538.82800000000009</v>
      </c>
      <c r="V22" s="124">
        <f t="shared" si="7"/>
        <v>551.65</v>
      </c>
    </row>
    <row r="23" spans="1:22" x14ac:dyDescent="0.25">
      <c r="A23" s="126">
        <v>180</v>
      </c>
      <c r="B23" s="124">
        <f t="shared" ref="B23:V23" si="8">B82+B58</f>
        <v>296.71000000000004</v>
      </c>
      <c r="C23" s="124">
        <f t="shared" si="8"/>
        <v>309.53199999999993</v>
      </c>
      <c r="D23" s="124">
        <f t="shared" si="8"/>
        <v>322.35399999999993</v>
      </c>
      <c r="E23" s="124">
        <f t="shared" si="8"/>
        <v>335.17599999999993</v>
      </c>
      <c r="F23" s="124">
        <f t="shared" si="8"/>
        <v>347.99799999999993</v>
      </c>
      <c r="G23" s="124">
        <f t="shared" si="8"/>
        <v>360.81999999999994</v>
      </c>
      <c r="H23" s="124">
        <f t="shared" si="8"/>
        <v>373.64200000000005</v>
      </c>
      <c r="I23" s="124">
        <f t="shared" si="8"/>
        <v>386.46400000000006</v>
      </c>
      <c r="J23" s="124">
        <f t="shared" si="8"/>
        <v>399.28600000000006</v>
      </c>
      <c r="K23" s="124">
        <f t="shared" si="8"/>
        <v>412.10800000000006</v>
      </c>
      <c r="L23" s="124">
        <f t="shared" si="8"/>
        <v>424.93000000000006</v>
      </c>
      <c r="M23" s="124">
        <f t="shared" si="8"/>
        <v>437.75200000000007</v>
      </c>
      <c r="N23" s="124">
        <f t="shared" si="8"/>
        <v>450.57400000000007</v>
      </c>
      <c r="O23" s="124">
        <f t="shared" si="8"/>
        <v>463.39599999999996</v>
      </c>
      <c r="P23" s="124">
        <f t="shared" si="8"/>
        <v>476.21800000000007</v>
      </c>
      <c r="Q23" s="124">
        <f t="shared" si="8"/>
        <v>489.03999999999996</v>
      </c>
      <c r="R23" s="124">
        <f t="shared" si="8"/>
        <v>501.86199999999997</v>
      </c>
      <c r="S23" s="124">
        <f t="shared" si="8"/>
        <v>514.68399999999997</v>
      </c>
      <c r="T23" s="124">
        <f t="shared" si="8"/>
        <v>527.50599999999997</v>
      </c>
      <c r="U23" s="124">
        <f t="shared" si="8"/>
        <v>540.32800000000009</v>
      </c>
      <c r="V23" s="124">
        <f t="shared" si="8"/>
        <v>553.15</v>
      </c>
    </row>
    <row r="24" spans="1:22" x14ac:dyDescent="0.25">
      <c r="A24" s="126">
        <v>190</v>
      </c>
      <c r="B24" s="124">
        <f t="shared" ref="B24:V24" si="9">B83+B59</f>
        <v>298.21000000000004</v>
      </c>
      <c r="C24" s="124">
        <f t="shared" si="9"/>
        <v>311.03199999999993</v>
      </c>
      <c r="D24" s="124">
        <f t="shared" si="9"/>
        <v>323.85399999999993</v>
      </c>
      <c r="E24" s="124">
        <f t="shared" si="9"/>
        <v>336.67599999999993</v>
      </c>
      <c r="F24" s="124">
        <f t="shared" si="9"/>
        <v>349.49799999999993</v>
      </c>
      <c r="G24" s="124">
        <f t="shared" si="9"/>
        <v>362.31999999999994</v>
      </c>
      <c r="H24" s="124">
        <f t="shared" si="9"/>
        <v>375.14200000000005</v>
      </c>
      <c r="I24" s="124">
        <f t="shared" si="9"/>
        <v>387.96400000000006</v>
      </c>
      <c r="J24" s="124">
        <f t="shared" si="9"/>
        <v>400.78600000000006</v>
      </c>
      <c r="K24" s="124">
        <f t="shared" si="9"/>
        <v>413.60800000000006</v>
      </c>
      <c r="L24" s="124">
        <f t="shared" si="9"/>
        <v>426.43000000000006</v>
      </c>
      <c r="M24" s="124">
        <f t="shared" si="9"/>
        <v>439.25200000000007</v>
      </c>
      <c r="N24" s="124">
        <f t="shared" si="9"/>
        <v>452.07400000000007</v>
      </c>
      <c r="O24" s="124">
        <f t="shared" si="9"/>
        <v>464.89599999999996</v>
      </c>
      <c r="P24" s="124">
        <f t="shared" si="9"/>
        <v>477.71800000000007</v>
      </c>
      <c r="Q24" s="124">
        <f t="shared" si="9"/>
        <v>490.53999999999996</v>
      </c>
      <c r="R24" s="124">
        <f t="shared" si="9"/>
        <v>503.36199999999997</v>
      </c>
      <c r="S24" s="124">
        <f t="shared" si="9"/>
        <v>516.18399999999997</v>
      </c>
      <c r="T24" s="124">
        <f t="shared" si="9"/>
        <v>529.00599999999997</v>
      </c>
      <c r="U24" s="124">
        <f t="shared" si="9"/>
        <v>541.82800000000009</v>
      </c>
      <c r="V24" s="124">
        <f t="shared" si="9"/>
        <v>554.65</v>
      </c>
    </row>
    <row r="25" spans="1:22" x14ac:dyDescent="0.25">
      <c r="A25" s="126">
        <v>200</v>
      </c>
      <c r="B25" s="124">
        <f t="shared" ref="B25:V25" si="10">B84+B60</f>
        <v>299.71000000000004</v>
      </c>
      <c r="C25" s="124">
        <f t="shared" si="10"/>
        <v>312.53199999999993</v>
      </c>
      <c r="D25" s="124">
        <f t="shared" si="10"/>
        <v>325.35399999999993</v>
      </c>
      <c r="E25" s="124">
        <f t="shared" si="10"/>
        <v>338.17599999999993</v>
      </c>
      <c r="F25" s="124">
        <f t="shared" si="10"/>
        <v>350.99799999999993</v>
      </c>
      <c r="G25" s="124">
        <f t="shared" si="10"/>
        <v>363.81999999999994</v>
      </c>
      <c r="H25" s="124">
        <f t="shared" si="10"/>
        <v>376.64200000000005</v>
      </c>
      <c r="I25" s="124">
        <f t="shared" si="10"/>
        <v>389.46400000000006</v>
      </c>
      <c r="J25" s="124">
        <f t="shared" si="10"/>
        <v>402.28600000000006</v>
      </c>
      <c r="K25" s="124">
        <f t="shared" si="10"/>
        <v>415.10800000000006</v>
      </c>
      <c r="L25" s="124">
        <f t="shared" si="10"/>
        <v>427.93000000000006</v>
      </c>
      <c r="M25" s="124">
        <f t="shared" si="10"/>
        <v>440.75200000000007</v>
      </c>
      <c r="N25" s="124">
        <f t="shared" si="10"/>
        <v>453.57400000000007</v>
      </c>
      <c r="O25" s="124">
        <f t="shared" si="10"/>
        <v>466.39599999999996</v>
      </c>
      <c r="P25" s="124">
        <f t="shared" si="10"/>
        <v>479.21800000000007</v>
      </c>
      <c r="Q25" s="124">
        <f t="shared" si="10"/>
        <v>492.03999999999996</v>
      </c>
      <c r="R25" s="124">
        <f t="shared" si="10"/>
        <v>504.86199999999997</v>
      </c>
      <c r="S25" s="124">
        <f t="shared" si="10"/>
        <v>517.68399999999997</v>
      </c>
      <c r="T25" s="124">
        <f t="shared" si="10"/>
        <v>530.50599999999997</v>
      </c>
      <c r="U25" s="124">
        <f t="shared" si="10"/>
        <v>543.32800000000009</v>
      </c>
      <c r="V25" s="124">
        <f t="shared" si="10"/>
        <v>556.15</v>
      </c>
    </row>
    <row r="26" spans="1:22" x14ac:dyDescent="0.25">
      <c r="A26" s="126">
        <v>210</v>
      </c>
      <c r="B26" s="124">
        <f t="shared" ref="B26:V26" si="11">B85+B61</f>
        <v>301.21000000000004</v>
      </c>
      <c r="C26" s="124">
        <f t="shared" si="11"/>
        <v>314.03199999999993</v>
      </c>
      <c r="D26" s="124">
        <f t="shared" si="11"/>
        <v>326.85399999999993</v>
      </c>
      <c r="E26" s="124">
        <f t="shared" si="11"/>
        <v>339.67599999999993</v>
      </c>
      <c r="F26" s="124">
        <f t="shared" si="11"/>
        <v>352.49799999999993</v>
      </c>
      <c r="G26" s="124">
        <f t="shared" si="11"/>
        <v>365.31999999999994</v>
      </c>
      <c r="H26" s="124">
        <f t="shared" si="11"/>
        <v>378.14200000000005</v>
      </c>
      <c r="I26" s="124">
        <f t="shared" si="11"/>
        <v>390.96400000000006</v>
      </c>
      <c r="J26" s="124">
        <f t="shared" si="11"/>
        <v>403.78600000000006</v>
      </c>
      <c r="K26" s="124">
        <f t="shared" si="11"/>
        <v>416.60800000000006</v>
      </c>
      <c r="L26" s="124">
        <f t="shared" si="11"/>
        <v>429.43000000000006</v>
      </c>
      <c r="M26" s="124">
        <f t="shared" si="11"/>
        <v>442.25200000000007</v>
      </c>
      <c r="N26" s="124">
        <f t="shared" si="11"/>
        <v>455.07400000000007</v>
      </c>
      <c r="O26" s="124">
        <f t="shared" si="11"/>
        <v>467.89599999999996</v>
      </c>
      <c r="P26" s="124">
        <f t="shared" si="11"/>
        <v>480.71800000000007</v>
      </c>
      <c r="Q26" s="124">
        <f t="shared" si="11"/>
        <v>493.53999999999996</v>
      </c>
      <c r="R26" s="124">
        <f t="shared" si="11"/>
        <v>506.36199999999997</v>
      </c>
      <c r="S26" s="124">
        <f t="shared" si="11"/>
        <v>519.18399999999997</v>
      </c>
      <c r="T26" s="124">
        <f t="shared" si="11"/>
        <v>532.00599999999997</v>
      </c>
      <c r="U26" s="124">
        <f t="shared" si="11"/>
        <v>544.82800000000009</v>
      </c>
      <c r="V26" s="124">
        <f t="shared" si="11"/>
        <v>557.65</v>
      </c>
    </row>
    <row r="27" spans="1:22" x14ac:dyDescent="0.25">
      <c r="A27" s="126">
        <v>220</v>
      </c>
      <c r="B27" s="124">
        <f t="shared" ref="B27:V27" si="12">B86+B62</f>
        <v>302.71000000000004</v>
      </c>
      <c r="C27" s="124">
        <f t="shared" si="12"/>
        <v>315.53199999999993</v>
      </c>
      <c r="D27" s="124">
        <f t="shared" si="12"/>
        <v>328.35399999999993</v>
      </c>
      <c r="E27" s="124">
        <f t="shared" si="12"/>
        <v>341.17599999999993</v>
      </c>
      <c r="F27" s="124">
        <f t="shared" si="12"/>
        <v>353.99799999999993</v>
      </c>
      <c r="G27" s="124">
        <f t="shared" si="12"/>
        <v>366.81999999999994</v>
      </c>
      <c r="H27" s="124">
        <f t="shared" si="12"/>
        <v>379.64200000000005</v>
      </c>
      <c r="I27" s="124">
        <f t="shared" si="12"/>
        <v>392.46400000000006</v>
      </c>
      <c r="J27" s="124">
        <f t="shared" si="12"/>
        <v>405.28600000000006</v>
      </c>
      <c r="K27" s="124">
        <f t="shared" si="12"/>
        <v>418.10800000000006</v>
      </c>
      <c r="L27" s="124">
        <f t="shared" si="12"/>
        <v>430.93000000000006</v>
      </c>
      <c r="M27" s="124">
        <f t="shared" si="12"/>
        <v>443.75200000000007</v>
      </c>
      <c r="N27" s="124">
        <f t="shared" si="12"/>
        <v>456.57400000000007</v>
      </c>
      <c r="O27" s="124">
        <f t="shared" si="12"/>
        <v>469.39599999999996</v>
      </c>
      <c r="P27" s="124">
        <f t="shared" si="12"/>
        <v>482.21800000000007</v>
      </c>
      <c r="Q27" s="124">
        <f t="shared" si="12"/>
        <v>495.03999999999996</v>
      </c>
      <c r="R27" s="124">
        <f t="shared" si="12"/>
        <v>507.86199999999997</v>
      </c>
      <c r="S27" s="124">
        <f t="shared" si="12"/>
        <v>520.68399999999997</v>
      </c>
      <c r="T27" s="124">
        <f t="shared" si="12"/>
        <v>533.50599999999997</v>
      </c>
      <c r="U27" s="124">
        <f t="shared" si="12"/>
        <v>546.32800000000009</v>
      </c>
      <c r="V27" s="124">
        <f t="shared" si="12"/>
        <v>559.15</v>
      </c>
    </row>
    <row r="28" spans="1:22" x14ac:dyDescent="0.25">
      <c r="A28" s="126">
        <v>230</v>
      </c>
      <c r="B28" s="124">
        <f t="shared" ref="B28:V28" si="13">B87+B63</f>
        <v>304.21000000000004</v>
      </c>
      <c r="C28" s="124">
        <f t="shared" si="13"/>
        <v>317.03199999999993</v>
      </c>
      <c r="D28" s="124">
        <f t="shared" si="13"/>
        <v>329.85399999999993</v>
      </c>
      <c r="E28" s="124">
        <f t="shared" si="13"/>
        <v>342.67599999999993</v>
      </c>
      <c r="F28" s="124">
        <f t="shared" si="13"/>
        <v>355.49799999999993</v>
      </c>
      <c r="G28" s="124">
        <f t="shared" si="13"/>
        <v>368.31999999999994</v>
      </c>
      <c r="H28" s="124">
        <f t="shared" si="13"/>
        <v>381.14200000000005</v>
      </c>
      <c r="I28" s="124">
        <f t="shared" si="13"/>
        <v>393.96400000000006</v>
      </c>
      <c r="J28" s="124">
        <f t="shared" si="13"/>
        <v>406.78600000000006</v>
      </c>
      <c r="K28" s="124">
        <f t="shared" si="13"/>
        <v>419.60800000000006</v>
      </c>
      <c r="L28" s="124">
        <f t="shared" si="13"/>
        <v>432.43000000000006</v>
      </c>
      <c r="M28" s="124">
        <f t="shared" si="13"/>
        <v>445.25200000000007</v>
      </c>
      <c r="N28" s="124">
        <f t="shared" si="13"/>
        <v>458.07400000000007</v>
      </c>
      <c r="O28" s="124">
        <f t="shared" si="13"/>
        <v>470.89599999999996</v>
      </c>
      <c r="P28" s="124">
        <f t="shared" si="13"/>
        <v>483.71800000000007</v>
      </c>
      <c r="Q28" s="124">
        <f t="shared" si="13"/>
        <v>496.53999999999996</v>
      </c>
      <c r="R28" s="124">
        <f t="shared" si="13"/>
        <v>509.36199999999997</v>
      </c>
      <c r="S28" s="124">
        <f t="shared" si="13"/>
        <v>522.18399999999997</v>
      </c>
      <c r="T28" s="124">
        <f t="shared" si="13"/>
        <v>535.00599999999997</v>
      </c>
      <c r="U28" s="124">
        <f t="shared" si="13"/>
        <v>547.82800000000009</v>
      </c>
      <c r="V28" s="124">
        <f t="shared" si="13"/>
        <v>560.65</v>
      </c>
    </row>
    <row r="29" spans="1:22" x14ac:dyDescent="0.25">
      <c r="A29" s="126">
        <v>240</v>
      </c>
      <c r="B29" s="124">
        <f t="shared" ref="B29:V29" si="14">B88+B64</f>
        <v>305.71000000000004</v>
      </c>
      <c r="C29" s="124">
        <f t="shared" si="14"/>
        <v>318.53199999999993</v>
      </c>
      <c r="D29" s="124">
        <f t="shared" si="14"/>
        <v>331.35399999999993</v>
      </c>
      <c r="E29" s="124">
        <f t="shared" si="14"/>
        <v>344.17599999999993</v>
      </c>
      <c r="F29" s="124">
        <f t="shared" si="14"/>
        <v>356.99799999999993</v>
      </c>
      <c r="G29" s="124">
        <f t="shared" si="14"/>
        <v>369.81999999999994</v>
      </c>
      <c r="H29" s="124">
        <f t="shared" si="14"/>
        <v>382.64200000000005</v>
      </c>
      <c r="I29" s="124">
        <f t="shared" si="14"/>
        <v>395.46400000000006</v>
      </c>
      <c r="J29" s="124">
        <f t="shared" si="14"/>
        <v>408.28600000000006</v>
      </c>
      <c r="K29" s="124">
        <f t="shared" si="14"/>
        <v>421.10800000000006</v>
      </c>
      <c r="L29" s="124">
        <f t="shared" si="14"/>
        <v>433.93000000000006</v>
      </c>
      <c r="M29" s="124">
        <f t="shared" si="14"/>
        <v>446.75200000000007</v>
      </c>
      <c r="N29" s="124">
        <f t="shared" si="14"/>
        <v>459.57400000000007</v>
      </c>
      <c r="O29" s="124">
        <f t="shared" si="14"/>
        <v>472.39599999999996</v>
      </c>
      <c r="P29" s="124">
        <f t="shared" si="14"/>
        <v>485.21800000000007</v>
      </c>
      <c r="Q29" s="124">
        <f t="shared" si="14"/>
        <v>498.03999999999996</v>
      </c>
      <c r="R29" s="124">
        <f t="shared" si="14"/>
        <v>510.86199999999997</v>
      </c>
      <c r="S29" s="124">
        <f t="shared" si="14"/>
        <v>523.68399999999997</v>
      </c>
      <c r="T29" s="124">
        <f t="shared" si="14"/>
        <v>536.50599999999997</v>
      </c>
      <c r="U29" s="124">
        <f t="shared" si="14"/>
        <v>549.32800000000009</v>
      </c>
      <c r="V29" s="124">
        <f t="shared" si="14"/>
        <v>562.15</v>
      </c>
    </row>
    <row r="30" spans="1:22" x14ac:dyDescent="0.25">
      <c r="A30" s="126">
        <v>250</v>
      </c>
      <c r="B30" s="124">
        <f t="shared" ref="B30:V30" si="15">B89+B65</f>
        <v>307.21000000000004</v>
      </c>
      <c r="C30" s="124">
        <f t="shared" si="15"/>
        <v>320.03199999999993</v>
      </c>
      <c r="D30" s="124">
        <f t="shared" si="15"/>
        <v>332.85399999999993</v>
      </c>
      <c r="E30" s="124">
        <f t="shared" si="15"/>
        <v>345.67599999999993</v>
      </c>
      <c r="F30" s="124">
        <f t="shared" si="15"/>
        <v>358.49799999999993</v>
      </c>
      <c r="G30" s="124">
        <f t="shared" si="15"/>
        <v>371.31999999999994</v>
      </c>
      <c r="H30" s="124">
        <f t="shared" si="15"/>
        <v>384.14200000000005</v>
      </c>
      <c r="I30" s="124">
        <f t="shared" si="15"/>
        <v>396.96400000000006</v>
      </c>
      <c r="J30" s="124">
        <f t="shared" si="15"/>
        <v>409.78600000000006</v>
      </c>
      <c r="K30" s="124">
        <f t="shared" si="15"/>
        <v>422.60800000000006</v>
      </c>
      <c r="L30" s="124">
        <f t="shared" si="15"/>
        <v>435.43000000000006</v>
      </c>
      <c r="M30" s="124">
        <f t="shared" si="15"/>
        <v>448.25200000000007</v>
      </c>
      <c r="N30" s="124">
        <f t="shared" si="15"/>
        <v>461.07400000000007</v>
      </c>
      <c r="O30" s="124">
        <f t="shared" si="15"/>
        <v>473.89599999999996</v>
      </c>
      <c r="P30" s="124">
        <f t="shared" si="15"/>
        <v>486.71800000000007</v>
      </c>
      <c r="Q30" s="124">
        <f t="shared" si="15"/>
        <v>499.53999999999996</v>
      </c>
      <c r="R30" s="124">
        <f t="shared" si="15"/>
        <v>512.36199999999997</v>
      </c>
      <c r="S30" s="124">
        <f t="shared" si="15"/>
        <v>525.18399999999997</v>
      </c>
      <c r="T30" s="124">
        <f t="shared" si="15"/>
        <v>538.00599999999997</v>
      </c>
      <c r="U30" s="124">
        <f t="shared" si="15"/>
        <v>550.82800000000009</v>
      </c>
      <c r="V30" s="124">
        <f t="shared" si="15"/>
        <v>563.65</v>
      </c>
    </row>
    <row r="31" spans="1:22" x14ac:dyDescent="0.25">
      <c r="A31" s="126">
        <v>260</v>
      </c>
      <c r="B31" s="124">
        <f t="shared" ref="B31:V31" si="16">B90+B66</f>
        <v>308.71000000000004</v>
      </c>
      <c r="C31" s="124">
        <f t="shared" si="16"/>
        <v>321.53199999999993</v>
      </c>
      <c r="D31" s="124">
        <f t="shared" si="16"/>
        <v>334.35399999999993</v>
      </c>
      <c r="E31" s="124">
        <f t="shared" si="16"/>
        <v>347.17599999999993</v>
      </c>
      <c r="F31" s="124">
        <f t="shared" si="16"/>
        <v>359.99799999999993</v>
      </c>
      <c r="G31" s="124">
        <f t="shared" si="16"/>
        <v>372.81999999999994</v>
      </c>
      <c r="H31" s="124">
        <f t="shared" si="16"/>
        <v>385.64200000000005</v>
      </c>
      <c r="I31" s="124">
        <f t="shared" si="16"/>
        <v>398.46400000000006</v>
      </c>
      <c r="J31" s="124">
        <f t="shared" si="16"/>
        <v>411.28600000000006</v>
      </c>
      <c r="K31" s="124">
        <f t="shared" si="16"/>
        <v>424.10800000000006</v>
      </c>
      <c r="L31" s="124">
        <f t="shared" si="16"/>
        <v>436.93000000000006</v>
      </c>
      <c r="M31" s="124">
        <f t="shared" si="16"/>
        <v>449.75200000000007</v>
      </c>
      <c r="N31" s="124">
        <f t="shared" si="16"/>
        <v>462.57400000000007</v>
      </c>
      <c r="O31" s="124">
        <f t="shared" si="16"/>
        <v>475.39599999999996</v>
      </c>
      <c r="P31" s="124">
        <f t="shared" si="16"/>
        <v>488.21800000000007</v>
      </c>
      <c r="Q31" s="124">
        <f t="shared" si="16"/>
        <v>501.03999999999996</v>
      </c>
      <c r="R31" s="124">
        <f t="shared" si="16"/>
        <v>513.86199999999997</v>
      </c>
      <c r="S31" s="124">
        <f t="shared" si="16"/>
        <v>526.68399999999997</v>
      </c>
      <c r="T31" s="124">
        <f t="shared" si="16"/>
        <v>539.50599999999997</v>
      </c>
      <c r="U31" s="124">
        <f t="shared" si="16"/>
        <v>552.32800000000009</v>
      </c>
      <c r="V31" s="124">
        <f t="shared" si="16"/>
        <v>565.15</v>
      </c>
    </row>
    <row r="32" spans="1:22" x14ac:dyDescent="0.25">
      <c r="A32" s="126">
        <v>270</v>
      </c>
      <c r="B32" s="124">
        <f t="shared" ref="B32:V32" si="17">B91+B67</f>
        <v>310.21000000000004</v>
      </c>
      <c r="C32" s="124">
        <f t="shared" si="17"/>
        <v>323.03199999999993</v>
      </c>
      <c r="D32" s="124">
        <f t="shared" si="17"/>
        <v>335.85399999999993</v>
      </c>
      <c r="E32" s="124">
        <f t="shared" si="17"/>
        <v>348.67599999999993</v>
      </c>
      <c r="F32" s="124">
        <f t="shared" si="17"/>
        <v>361.49799999999993</v>
      </c>
      <c r="G32" s="124">
        <f t="shared" si="17"/>
        <v>374.31999999999994</v>
      </c>
      <c r="H32" s="124">
        <f t="shared" si="17"/>
        <v>387.14200000000005</v>
      </c>
      <c r="I32" s="124">
        <f t="shared" si="17"/>
        <v>399.96400000000006</v>
      </c>
      <c r="J32" s="124">
        <f t="shared" si="17"/>
        <v>412.78600000000006</v>
      </c>
      <c r="K32" s="124">
        <f t="shared" si="17"/>
        <v>425.60800000000006</v>
      </c>
      <c r="L32" s="124">
        <f t="shared" si="17"/>
        <v>438.43000000000006</v>
      </c>
      <c r="M32" s="124">
        <f t="shared" si="17"/>
        <v>451.25200000000007</v>
      </c>
      <c r="N32" s="124">
        <f t="shared" si="17"/>
        <v>464.07400000000007</v>
      </c>
      <c r="O32" s="124">
        <f t="shared" si="17"/>
        <v>476.89599999999996</v>
      </c>
      <c r="P32" s="124">
        <f t="shared" si="17"/>
        <v>489.71800000000007</v>
      </c>
      <c r="Q32" s="124">
        <f t="shared" si="17"/>
        <v>502.53999999999996</v>
      </c>
      <c r="R32" s="124">
        <f t="shared" si="17"/>
        <v>515.36199999999997</v>
      </c>
      <c r="S32" s="124">
        <f t="shared" si="17"/>
        <v>528.18399999999997</v>
      </c>
      <c r="T32" s="124">
        <f t="shared" si="17"/>
        <v>541.00599999999997</v>
      </c>
      <c r="U32" s="124">
        <f t="shared" si="17"/>
        <v>553.82800000000009</v>
      </c>
      <c r="V32" s="124">
        <f t="shared" si="17"/>
        <v>566.65</v>
      </c>
    </row>
    <row r="33" spans="1:22" x14ac:dyDescent="0.25">
      <c r="A33" s="126">
        <v>280</v>
      </c>
      <c r="B33" s="124">
        <f t="shared" ref="B33:V33" si="18">B92+B68</f>
        <v>311.71000000000004</v>
      </c>
      <c r="C33" s="124">
        <f t="shared" si="18"/>
        <v>324.53199999999993</v>
      </c>
      <c r="D33" s="124">
        <f t="shared" si="18"/>
        <v>337.35399999999993</v>
      </c>
      <c r="E33" s="124">
        <f t="shared" si="18"/>
        <v>350.17599999999993</v>
      </c>
      <c r="F33" s="124">
        <f t="shared" si="18"/>
        <v>362.99799999999993</v>
      </c>
      <c r="G33" s="124">
        <f t="shared" si="18"/>
        <v>375.81999999999994</v>
      </c>
      <c r="H33" s="124">
        <f t="shared" si="18"/>
        <v>388.64200000000005</v>
      </c>
      <c r="I33" s="124">
        <f t="shared" si="18"/>
        <v>401.46400000000006</v>
      </c>
      <c r="J33" s="124">
        <f t="shared" si="18"/>
        <v>414.28600000000006</v>
      </c>
      <c r="K33" s="124">
        <f t="shared" si="18"/>
        <v>427.10800000000006</v>
      </c>
      <c r="L33" s="124">
        <f t="shared" si="18"/>
        <v>439.93000000000006</v>
      </c>
      <c r="M33" s="124">
        <f t="shared" si="18"/>
        <v>452.75200000000007</v>
      </c>
      <c r="N33" s="124">
        <f t="shared" si="18"/>
        <v>465.57400000000007</v>
      </c>
      <c r="O33" s="124">
        <f t="shared" si="18"/>
        <v>478.39599999999996</v>
      </c>
      <c r="P33" s="124">
        <f t="shared" si="18"/>
        <v>491.21800000000007</v>
      </c>
      <c r="Q33" s="124">
        <f t="shared" si="18"/>
        <v>504.03999999999996</v>
      </c>
      <c r="R33" s="124">
        <f t="shared" si="18"/>
        <v>516.86199999999997</v>
      </c>
      <c r="S33" s="124">
        <f t="shared" si="18"/>
        <v>529.68399999999997</v>
      </c>
      <c r="T33" s="124">
        <f t="shared" si="18"/>
        <v>542.50599999999997</v>
      </c>
      <c r="U33" s="124">
        <f t="shared" si="18"/>
        <v>555.32800000000009</v>
      </c>
      <c r="V33" s="124">
        <f t="shared" si="18"/>
        <v>568.15</v>
      </c>
    </row>
    <row r="34" spans="1:22" x14ac:dyDescent="0.25">
      <c r="A34" s="126">
        <v>290</v>
      </c>
      <c r="B34" s="124">
        <f t="shared" ref="B34:V34" si="19">B93+B69</f>
        <v>313.21000000000004</v>
      </c>
      <c r="C34" s="124">
        <f t="shared" si="19"/>
        <v>326.03199999999993</v>
      </c>
      <c r="D34" s="124">
        <f t="shared" si="19"/>
        <v>338.85399999999993</v>
      </c>
      <c r="E34" s="124">
        <f t="shared" si="19"/>
        <v>351.67599999999993</v>
      </c>
      <c r="F34" s="124">
        <f t="shared" si="19"/>
        <v>364.49799999999993</v>
      </c>
      <c r="G34" s="124">
        <f t="shared" si="19"/>
        <v>377.31999999999994</v>
      </c>
      <c r="H34" s="124">
        <f t="shared" si="19"/>
        <v>390.14200000000005</v>
      </c>
      <c r="I34" s="124">
        <f t="shared" si="19"/>
        <v>402.96400000000006</v>
      </c>
      <c r="J34" s="124">
        <f t="shared" si="19"/>
        <v>415.78600000000006</v>
      </c>
      <c r="K34" s="124">
        <f t="shared" si="19"/>
        <v>428.60800000000006</v>
      </c>
      <c r="L34" s="124">
        <f t="shared" si="19"/>
        <v>441.43000000000006</v>
      </c>
      <c r="M34" s="124">
        <f t="shared" si="19"/>
        <v>454.25200000000007</v>
      </c>
      <c r="N34" s="124">
        <f t="shared" si="19"/>
        <v>467.07400000000007</v>
      </c>
      <c r="O34" s="124">
        <f t="shared" si="19"/>
        <v>479.89599999999996</v>
      </c>
      <c r="P34" s="124">
        <f t="shared" si="19"/>
        <v>492.71800000000007</v>
      </c>
      <c r="Q34" s="124">
        <f t="shared" si="19"/>
        <v>505.53999999999996</v>
      </c>
      <c r="R34" s="124">
        <f t="shared" si="19"/>
        <v>518.36199999999997</v>
      </c>
      <c r="S34" s="124">
        <f t="shared" si="19"/>
        <v>531.18399999999997</v>
      </c>
      <c r="T34" s="124">
        <f t="shared" si="19"/>
        <v>544.00599999999997</v>
      </c>
      <c r="U34" s="124">
        <f t="shared" si="19"/>
        <v>556.82800000000009</v>
      </c>
      <c r="V34" s="124">
        <f t="shared" si="19"/>
        <v>569.65</v>
      </c>
    </row>
    <row r="35" spans="1:22" x14ac:dyDescent="0.25">
      <c r="A35" s="126">
        <v>300</v>
      </c>
      <c r="B35" s="124">
        <f t="shared" ref="B35:V35" si="20">B94+B70</f>
        <v>314.71000000000004</v>
      </c>
      <c r="C35" s="124">
        <f t="shared" si="20"/>
        <v>327.53199999999993</v>
      </c>
      <c r="D35" s="124">
        <f t="shared" si="20"/>
        <v>340.35399999999993</v>
      </c>
      <c r="E35" s="124">
        <f t="shared" si="20"/>
        <v>353.17599999999993</v>
      </c>
      <c r="F35" s="124">
        <f t="shared" si="20"/>
        <v>365.99799999999993</v>
      </c>
      <c r="G35" s="124">
        <f t="shared" si="20"/>
        <v>378.81999999999994</v>
      </c>
      <c r="H35" s="124">
        <f t="shared" si="20"/>
        <v>391.64200000000005</v>
      </c>
      <c r="I35" s="124">
        <f t="shared" si="20"/>
        <v>404.46400000000006</v>
      </c>
      <c r="J35" s="124">
        <f t="shared" si="20"/>
        <v>417.28600000000006</v>
      </c>
      <c r="K35" s="124">
        <f t="shared" si="20"/>
        <v>430.10800000000006</v>
      </c>
      <c r="L35" s="124">
        <f t="shared" si="20"/>
        <v>442.93000000000006</v>
      </c>
      <c r="M35" s="124">
        <f t="shared" si="20"/>
        <v>455.75200000000007</v>
      </c>
      <c r="N35" s="124">
        <f t="shared" si="20"/>
        <v>468.57400000000007</v>
      </c>
      <c r="O35" s="124">
        <f t="shared" si="20"/>
        <v>481.39599999999996</v>
      </c>
      <c r="P35" s="124">
        <f t="shared" si="20"/>
        <v>494.21800000000007</v>
      </c>
      <c r="Q35" s="124">
        <f t="shared" si="20"/>
        <v>507.03999999999996</v>
      </c>
      <c r="R35" s="124">
        <f t="shared" si="20"/>
        <v>519.86199999999997</v>
      </c>
      <c r="S35" s="124">
        <f t="shared" si="20"/>
        <v>532.68399999999997</v>
      </c>
      <c r="T35" s="124">
        <f t="shared" si="20"/>
        <v>545.50599999999997</v>
      </c>
      <c r="U35" s="124">
        <f t="shared" si="20"/>
        <v>558.32800000000009</v>
      </c>
      <c r="V35" s="124">
        <f t="shared" si="20"/>
        <v>571.15</v>
      </c>
    </row>
    <row r="36" spans="1:22" x14ac:dyDescent="0.25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</row>
    <row r="37" spans="1:22" x14ac:dyDescent="0.25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</row>
    <row r="38" spans="1:22" x14ac:dyDescent="0.25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</row>
    <row r="39" spans="1:22" x14ac:dyDescent="0.25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</row>
    <row r="40" spans="1:22" x14ac:dyDescent="0.25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</row>
    <row r="41" spans="1:22" x14ac:dyDescent="0.25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</row>
    <row r="42" spans="1:22" x14ac:dyDescent="0.25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</row>
    <row r="43" spans="1:22" x14ac:dyDescent="0.25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</row>
    <row r="44" spans="1:22" x14ac:dyDescent="0.25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</row>
    <row r="45" spans="1:22" x14ac:dyDescent="0.25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</row>
    <row r="46" spans="1:22" x14ac:dyDescent="0.25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</row>
    <row r="48" spans="1:22" x14ac:dyDescent="0.25">
      <c r="A48" t="s">
        <v>290</v>
      </c>
    </row>
    <row r="49" spans="1:22" x14ac:dyDescent="0.25">
      <c r="A49" s="1"/>
      <c r="B49" s="1">
        <v>100</v>
      </c>
      <c r="C49" s="1">
        <v>110</v>
      </c>
      <c r="D49" s="1">
        <v>120</v>
      </c>
      <c r="E49" s="1">
        <v>130</v>
      </c>
      <c r="F49" s="1">
        <v>140</v>
      </c>
      <c r="G49" s="1">
        <v>150</v>
      </c>
      <c r="H49" s="1">
        <v>160</v>
      </c>
      <c r="I49" s="1">
        <v>170</v>
      </c>
      <c r="J49" s="1">
        <v>180</v>
      </c>
      <c r="K49" s="1">
        <v>190</v>
      </c>
      <c r="L49" s="1">
        <v>200</v>
      </c>
      <c r="M49" s="1">
        <v>210</v>
      </c>
      <c r="N49" s="1">
        <v>220</v>
      </c>
      <c r="O49" s="1">
        <v>230</v>
      </c>
      <c r="P49" s="1">
        <v>240</v>
      </c>
      <c r="Q49" s="1">
        <v>250</v>
      </c>
      <c r="R49" s="1">
        <v>260</v>
      </c>
      <c r="S49" s="1">
        <v>270</v>
      </c>
      <c r="T49" s="1">
        <v>280</v>
      </c>
      <c r="U49" s="1">
        <v>290</v>
      </c>
      <c r="V49" s="1">
        <v>300</v>
      </c>
    </row>
    <row r="50" spans="1:22" x14ac:dyDescent="0.25">
      <c r="A50" s="1">
        <v>100</v>
      </c>
      <c r="B50" s="116">
        <f>'100 mm Catena Inox'!$E$21*B49/100+'100 mm Catena Inox'!$E$22*B49/100+'100 mm Catena Inox'!$E$23*B49/100+'100 mm Catena Inox'!$E$24+'100 mm Catena Inox'!$E$25*2+'100 mm Catena Inox'!$E$26*B49/100+'100 mm Catena Inox'!$E$27+'100 mm Catena Inox'!$E$28+'100 mm Catena Inox'!$E$30*B49/100+'100 mm Catena Inox'!$E$31+'100 mm Catena Inox'!$E$32+'100 mm Catena Inox'!$E$33+'100 mm Catena Inox'!$E$34+'100 mm Catena Inox'!$E$35+'100 mm Catena Inox'!$E$37*B49/100+'100 mm Catena Inox'!$E$38+'100 mm Catena Inox'!$E$39+'100 mm Catena Inox'!$E$40*B49/100+'100 mm Catena Inox'!$E$41*B49*2/100+'100 mm Catena Inox'!$E$42*B49*2/100+'100 mm Catena Inox'!$E$43*B49/100</f>
        <v>244.25000000000003</v>
      </c>
      <c r="C50" s="116">
        <f>'100 mm Catena Inox'!$E$21*C49/100+'100 mm Catena Inox'!$E$22*C49/100+'100 mm Catena Inox'!$E$23*C49/100+'100 mm Catena Inox'!$E$24+'100 mm Catena Inox'!$E$25*2+'100 mm Catena Inox'!$E$26*C49/100+'100 mm Catena Inox'!$E$27+'100 mm Catena Inox'!$E$28+'100 mm Catena Inox'!$E$30*C49/100+'100 mm Catena Inox'!$E$31+'100 mm Catena Inox'!$E$32+'100 mm Catena Inox'!$E$33+'100 mm Catena Inox'!$E$34+'100 mm Catena Inox'!$E$35+'100 mm Catena Inox'!$E$37*C49/100+'100 mm Catena Inox'!$E$38+'100 mm Catena Inox'!$E$39+'100 mm Catena Inox'!$E$40*C49/100+'100 mm Catena Inox'!$E$41*C49*2/100+'100 mm Catena Inox'!$E$42*C49*2/100+'100 mm Catena Inox'!$E$43*C49/100</f>
        <v>257.07199999999995</v>
      </c>
      <c r="D50" s="116">
        <f>'100 mm Catena Inox'!$E$21*D49/100+'100 mm Catena Inox'!$E$22*D49/100+'100 mm Catena Inox'!$E$23*D49/100+'100 mm Catena Inox'!$E$24+'100 mm Catena Inox'!$E$25*2+'100 mm Catena Inox'!$E$26*D49/100+'100 mm Catena Inox'!$E$27+'100 mm Catena Inox'!$E$28+'100 mm Catena Inox'!$E$30*D49/100+'100 mm Catena Inox'!$E$31+'100 mm Catena Inox'!$E$32+'100 mm Catena Inox'!$E$33+'100 mm Catena Inox'!$E$34+'100 mm Catena Inox'!$E$35+'100 mm Catena Inox'!$E$37*D49/100+'100 mm Catena Inox'!$E$38+'100 mm Catena Inox'!$E$39+'100 mm Catena Inox'!$E$40*D49/100+'100 mm Catena Inox'!$E$41*D49*2/100+'100 mm Catena Inox'!$E$42*D49*2/100+'100 mm Catena Inox'!$E$43*D49/100</f>
        <v>269.89399999999995</v>
      </c>
      <c r="E50" s="116">
        <f>'100 mm Catena Inox'!$E$21*E49/100+'100 mm Catena Inox'!$E$22*E49/100+'100 mm Catena Inox'!$E$23*E49/100+'100 mm Catena Inox'!$E$24+'100 mm Catena Inox'!$E$25*2+'100 mm Catena Inox'!$E$26*E49/100+'100 mm Catena Inox'!$E$27+'100 mm Catena Inox'!$E$28+'100 mm Catena Inox'!$E$30*E49/100+'100 mm Catena Inox'!$E$31+'100 mm Catena Inox'!$E$32+'100 mm Catena Inox'!$E$33+'100 mm Catena Inox'!$E$34+'100 mm Catena Inox'!$E$35+'100 mm Catena Inox'!$E$37*E49/100+'100 mm Catena Inox'!$E$38+'100 mm Catena Inox'!$E$39+'100 mm Catena Inox'!$E$40*E49/100+'100 mm Catena Inox'!$E$41*E49*2/100+'100 mm Catena Inox'!$E$42*E49*2/100+'100 mm Catena Inox'!$E$43*E49/100</f>
        <v>282.71599999999989</v>
      </c>
      <c r="F50" s="116">
        <f>'100 mm Catena Inox'!$E$21*F49/100+'100 mm Catena Inox'!$E$22*F49/100+'100 mm Catena Inox'!$E$23*F49/100+'100 mm Catena Inox'!$E$24+'100 mm Catena Inox'!$E$25*2+'100 mm Catena Inox'!$E$26*F49/100+'100 mm Catena Inox'!$E$27+'100 mm Catena Inox'!$E$28+'100 mm Catena Inox'!$E$30*F49/100+'100 mm Catena Inox'!$E$31+'100 mm Catena Inox'!$E$32+'100 mm Catena Inox'!$E$33+'100 mm Catena Inox'!$E$34+'100 mm Catena Inox'!$E$35+'100 mm Catena Inox'!$E$37*F49/100+'100 mm Catena Inox'!$E$38+'100 mm Catena Inox'!$E$39+'100 mm Catena Inox'!$E$40*F49/100+'100 mm Catena Inox'!$E$41*F49*2/100+'100 mm Catena Inox'!$E$42*F49*2/100+'100 mm Catena Inox'!$E$43*F49/100</f>
        <v>295.5379999999999</v>
      </c>
      <c r="G50" s="116">
        <f>'100 mm Catena Inox'!$E$21*G49/100+'100 mm Catena Inox'!$E$22*G49/100+'100 mm Catena Inox'!$E$23*G49/100+'100 mm Catena Inox'!$E$24+'100 mm Catena Inox'!$E$25*2+'100 mm Catena Inox'!$E$26*G49/100+'100 mm Catena Inox'!$E$27+'100 mm Catena Inox'!$E$28+'100 mm Catena Inox'!$E$30*G49/100+'100 mm Catena Inox'!$E$31+'100 mm Catena Inox'!$E$32+'100 mm Catena Inox'!$E$33+'100 mm Catena Inox'!$E$34+'100 mm Catena Inox'!$E$35+'100 mm Catena Inox'!$E$37*G49/100+'100 mm Catena Inox'!$E$38+'100 mm Catena Inox'!$E$39+'100 mm Catena Inox'!$E$40*G49/100+'100 mm Catena Inox'!$E$41*G49*2/100+'100 mm Catena Inox'!$E$42*G49*2/100+'100 mm Catena Inox'!$E$43*G49/100</f>
        <v>308.35999999999996</v>
      </c>
      <c r="H50" s="116">
        <f>'100 mm Catena Inox'!$E$21*H49/100+'100 mm Catena Inox'!$E$22*H49/100+'100 mm Catena Inox'!$E$23*H49/100+'100 mm Catena Inox'!$E$24+'100 mm Catena Inox'!$E$25*2+'100 mm Catena Inox'!$E$26*H49/100+'100 mm Catena Inox'!$E$27+'100 mm Catena Inox'!$E$28+'100 mm Catena Inox'!$E$30*H49/100+'100 mm Catena Inox'!$E$31+'100 mm Catena Inox'!$E$32+'100 mm Catena Inox'!$E$33+'100 mm Catena Inox'!$E$34+'100 mm Catena Inox'!$E$35+'100 mm Catena Inox'!$E$37*H49/100+'100 mm Catena Inox'!$E$38+'100 mm Catena Inox'!$E$39+'100 mm Catena Inox'!$E$40*H49/100+'100 mm Catena Inox'!$E$41*H49*2/100+'100 mm Catena Inox'!$E$42*H49*2/100+'100 mm Catena Inox'!$E$43*H49/100</f>
        <v>321.18200000000002</v>
      </c>
      <c r="I50" s="116">
        <f>'100 mm Catena Inox'!$E$21*I49/100+'100 mm Catena Inox'!$E$22*I49/100+'100 mm Catena Inox'!$E$23*I49/100+'100 mm Catena Inox'!$E$24+'100 mm Catena Inox'!$E$25*2+'100 mm Catena Inox'!$E$26*I49/100+'100 mm Catena Inox'!$E$27+'100 mm Catena Inox'!$E$28+'100 mm Catena Inox'!$E$30*I49/100+'100 mm Catena Inox'!$E$31+'100 mm Catena Inox'!$E$32+'100 mm Catena Inox'!$E$33+'100 mm Catena Inox'!$E$34+'100 mm Catena Inox'!$E$35+'100 mm Catena Inox'!$E$37*I49/100+'100 mm Catena Inox'!$E$38+'100 mm Catena Inox'!$E$39+'100 mm Catena Inox'!$E$40*I49/100+'100 mm Catena Inox'!$E$41*I49*2/100+'100 mm Catena Inox'!$E$42*I49*2/100+'100 mm Catena Inox'!$E$43*I49/100</f>
        <v>334.00400000000002</v>
      </c>
      <c r="J50" s="116">
        <f>'100 mm Catena Inox'!$E$21*J49/100+'100 mm Catena Inox'!$E$22*J49/100+'100 mm Catena Inox'!$E$23*J49/100+'100 mm Catena Inox'!$E$24+'100 mm Catena Inox'!$E$25*2+'100 mm Catena Inox'!$E$26*J49/100+'100 mm Catena Inox'!$E$27+'100 mm Catena Inox'!$E$28+'100 mm Catena Inox'!$E$30*J49/100+'100 mm Catena Inox'!$E$31+'100 mm Catena Inox'!$E$32+'100 mm Catena Inox'!$E$33+'100 mm Catena Inox'!$E$34+'100 mm Catena Inox'!$E$35+'100 mm Catena Inox'!$E$37*J49/100+'100 mm Catena Inox'!$E$38+'100 mm Catena Inox'!$E$39+'100 mm Catena Inox'!$E$40*J49/100+'100 mm Catena Inox'!$E$41*J49*2/100+'100 mm Catena Inox'!$E$42*J49*2/100+'100 mm Catena Inox'!$E$43*J49/100</f>
        <v>346.82600000000002</v>
      </c>
      <c r="K50" s="116">
        <f>'100 mm Catena Inox'!$E$21*K49/100+'100 mm Catena Inox'!$E$22*K49/100+'100 mm Catena Inox'!$E$23*K49/100+'100 mm Catena Inox'!$E$24+'100 mm Catena Inox'!$E$25*2+'100 mm Catena Inox'!$E$26*K49/100+'100 mm Catena Inox'!$E$27+'100 mm Catena Inox'!$E$28+'100 mm Catena Inox'!$E$30*K49/100+'100 mm Catena Inox'!$E$31+'100 mm Catena Inox'!$E$32+'100 mm Catena Inox'!$E$33+'100 mm Catena Inox'!$E$34+'100 mm Catena Inox'!$E$35+'100 mm Catena Inox'!$E$37*K49/100+'100 mm Catena Inox'!$E$38+'100 mm Catena Inox'!$E$39+'100 mm Catena Inox'!$E$40*K49/100+'100 mm Catena Inox'!$E$41*K49*2/100+'100 mm Catena Inox'!$E$42*K49*2/100+'100 mm Catena Inox'!$E$43*K49/100</f>
        <v>359.64800000000002</v>
      </c>
      <c r="L50" s="116">
        <f>'100 mm Catena Inox'!$E$21*L49/100+'100 mm Catena Inox'!$E$22*L49/100+'100 mm Catena Inox'!$E$23*L49/100+'100 mm Catena Inox'!$E$24+'100 mm Catena Inox'!$E$25*2+'100 mm Catena Inox'!$E$26*L49/100+'100 mm Catena Inox'!$E$27+'100 mm Catena Inox'!$E$28+'100 mm Catena Inox'!$E$30*L49/100+'100 mm Catena Inox'!$E$31+'100 mm Catena Inox'!$E$32+'100 mm Catena Inox'!$E$33+'100 mm Catena Inox'!$E$34+'100 mm Catena Inox'!$E$35+'100 mm Catena Inox'!$E$37*L49/100+'100 mm Catena Inox'!$E$38+'100 mm Catena Inox'!$E$39+'100 mm Catena Inox'!$E$40*L49/100+'100 mm Catena Inox'!$E$41*L49*2/100+'100 mm Catena Inox'!$E$42*L49*2/100+'100 mm Catena Inox'!$E$43*L49/100</f>
        <v>372.47</v>
      </c>
      <c r="M50" s="116">
        <f>'100 mm Catena Inox'!$E$21*M49/100+'100 mm Catena Inox'!$E$22*M49/100+'100 mm Catena Inox'!$E$23*M49/100+'100 mm Catena Inox'!$E$24+'100 mm Catena Inox'!$E$25*2+'100 mm Catena Inox'!$E$26*M49/100+'100 mm Catena Inox'!$E$27+'100 mm Catena Inox'!$E$28+'100 mm Catena Inox'!$E$30*M49/100+'100 mm Catena Inox'!$E$31+'100 mm Catena Inox'!$E$32+'100 mm Catena Inox'!$E$33+'100 mm Catena Inox'!$E$34+'100 mm Catena Inox'!$E$35+'100 mm Catena Inox'!$E$37*M49/100+'100 mm Catena Inox'!$E$38+'100 mm Catena Inox'!$E$39+'100 mm Catena Inox'!$E$40*M49/100+'100 mm Catena Inox'!$E$41*M49*2/100+'100 mm Catena Inox'!$E$42*M49*2/100+'100 mm Catena Inox'!$E$43*M49/100</f>
        <v>385.29200000000003</v>
      </c>
      <c r="N50" s="116">
        <f>'100 mm Catena Inox'!$E$21*N49/100+'100 mm Catena Inox'!$E$22*N49/100+'100 mm Catena Inox'!$E$23*N49/100+'100 mm Catena Inox'!$E$24+'100 mm Catena Inox'!$E$25*2+'100 mm Catena Inox'!$E$26*N49/100+'100 mm Catena Inox'!$E$27+'100 mm Catena Inox'!$E$28+'100 mm Catena Inox'!$E$30*N49/100+'100 mm Catena Inox'!$E$31+'100 mm Catena Inox'!$E$32+'100 mm Catena Inox'!$E$33+'100 mm Catena Inox'!$E$34+'100 mm Catena Inox'!$E$35+'100 mm Catena Inox'!$E$37*N49/100+'100 mm Catena Inox'!$E$38+'100 mm Catena Inox'!$E$39+'100 mm Catena Inox'!$E$40*N49/100+'100 mm Catena Inox'!$E$41*N49*2/100+'100 mm Catena Inox'!$E$42*N49*2/100+'100 mm Catena Inox'!$E$43*N49/100</f>
        <v>398.11400000000003</v>
      </c>
      <c r="O50" s="116">
        <f>'100 mm Catena Inox'!$E$21*O49/100+'100 mm Catena Inox'!$E$22*O49/100+'100 mm Catena Inox'!$E$23*O49/100+'100 mm Catena Inox'!$E$24+'100 mm Catena Inox'!$E$25*2+'100 mm Catena Inox'!$E$26*O49/100+'100 mm Catena Inox'!$E$27+'100 mm Catena Inox'!$E$28+'100 mm Catena Inox'!$E$30*O49/100+'100 mm Catena Inox'!$E$31+'100 mm Catena Inox'!$E$32+'100 mm Catena Inox'!$E$33+'100 mm Catena Inox'!$E$34+'100 mm Catena Inox'!$E$35+'100 mm Catena Inox'!$E$37*O49/100+'100 mm Catena Inox'!$E$38+'100 mm Catena Inox'!$E$39+'100 mm Catena Inox'!$E$40*O49/100+'100 mm Catena Inox'!$E$41*O49*2/100+'100 mm Catena Inox'!$E$42*O49*2/100+'100 mm Catena Inox'!$E$43*O49/100</f>
        <v>410.93599999999998</v>
      </c>
      <c r="P50" s="116">
        <f>'100 mm Catena Inox'!$E$21*P49/100+'100 mm Catena Inox'!$E$22*P49/100+'100 mm Catena Inox'!$E$23*P49/100+'100 mm Catena Inox'!$E$24+'100 mm Catena Inox'!$E$25*2+'100 mm Catena Inox'!$E$26*P49/100+'100 mm Catena Inox'!$E$27+'100 mm Catena Inox'!$E$28+'100 mm Catena Inox'!$E$30*P49/100+'100 mm Catena Inox'!$E$31+'100 mm Catena Inox'!$E$32+'100 mm Catena Inox'!$E$33+'100 mm Catena Inox'!$E$34+'100 mm Catena Inox'!$E$35+'100 mm Catena Inox'!$E$37*P49/100+'100 mm Catena Inox'!$E$38+'100 mm Catena Inox'!$E$39+'100 mm Catena Inox'!$E$40*P49/100+'100 mm Catena Inox'!$E$41*P49*2/100+'100 mm Catena Inox'!$E$42*P49*2/100+'100 mm Catena Inox'!$E$43*P49/100</f>
        <v>423.75800000000004</v>
      </c>
      <c r="Q50" s="116">
        <f>'100 mm Catena Inox'!$E$21*Q49/100+'100 mm Catena Inox'!$E$22*Q49/100+'100 mm Catena Inox'!$E$23*Q49/100+'100 mm Catena Inox'!$E$24+'100 mm Catena Inox'!$E$25*2+'100 mm Catena Inox'!$E$26*Q49/100+'100 mm Catena Inox'!$E$27+'100 mm Catena Inox'!$E$28+'100 mm Catena Inox'!$E$30*Q49/100+'100 mm Catena Inox'!$E$31+'100 mm Catena Inox'!$E$32+'100 mm Catena Inox'!$E$33+'100 mm Catena Inox'!$E$34+'100 mm Catena Inox'!$E$35+'100 mm Catena Inox'!$E$37*Q49/100+'100 mm Catena Inox'!$E$38+'100 mm Catena Inox'!$E$39+'100 mm Catena Inox'!$E$40*Q49/100+'100 mm Catena Inox'!$E$41*Q49*2/100+'100 mm Catena Inox'!$E$42*Q49*2/100+'100 mm Catena Inox'!$E$43*Q49/100</f>
        <v>436.58</v>
      </c>
      <c r="R50" s="116">
        <f>'100 mm Catena Inox'!$E$21*R49/100+'100 mm Catena Inox'!$E$22*R49/100+'100 mm Catena Inox'!$E$23*R49/100+'100 mm Catena Inox'!$E$24+'100 mm Catena Inox'!$E$25*2+'100 mm Catena Inox'!$E$26*R49/100+'100 mm Catena Inox'!$E$27+'100 mm Catena Inox'!$E$28+'100 mm Catena Inox'!$E$30*R49/100+'100 mm Catena Inox'!$E$31+'100 mm Catena Inox'!$E$32+'100 mm Catena Inox'!$E$33+'100 mm Catena Inox'!$E$34+'100 mm Catena Inox'!$E$35+'100 mm Catena Inox'!$E$37*R49/100+'100 mm Catena Inox'!$E$38+'100 mm Catena Inox'!$E$39+'100 mm Catena Inox'!$E$40*R49/100+'100 mm Catena Inox'!$E$41*R49*2/100+'100 mm Catena Inox'!$E$42*R49*2/100+'100 mm Catena Inox'!$E$43*R49/100</f>
        <v>449.40199999999999</v>
      </c>
      <c r="S50" s="116">
        <f>'100 mm Catena Inox'!$E$21*S49/100+'100 mm Catena Inox'!$E$22*S49/100+'100 mm Catena Inox'!$E$23*S49/100+'100 mm Catena Inox'!$E$24+'100 mm Catena Inox'!$E$25*2+'100 mm Catena Inox'!$E$26*S49/100+'100 mm Catena Inox'!$E$27+'100 mm Catena Inox'!$E$28+'100 mm Catena Inox'!$E$30*S49/100+'100 mm Catena Inox'!$E$31+'100 mm Catena Inox'!$E$32+'100 mm Catena Inox'!$E$33+'100 mm Catena Inox'!$E$34+'100 mm Catena Inox'!$E$35+'100 mm Catena Inox'!$E$37*S49/100+'100 mm Catena Inox'!$E$38+'100 mm Catena Inox'!$E$39+'100 mm Catena Inox'!$E$40*S49/100+'100 mm Catena Inox'!$E$41*S49*2/100+'100 mm Catena Inox'!$E$42*S49*2/100+'100 mm Catena Inox'!$E$43*S49/100</f>
        <v>462.22399999999999</v>
      </c>
      <c r="T50" s="116">
        <f>'100 mm Catena Inox'!$E$21*T49/100+'100 mm Catena Inox'!$E$22*T49/100+'100 mm Catena Inox'!$E$23*T49/100+'100 mm Catena Inox'!$E$24+'100 mm Catena Inox'!$E$25*2+'100 mm Catena Inox'!$E$26*T49/100+'100 mm Catena Inox'!$E$27+'100 mm Catena Inox'!$E$28+'100 mm Catena Inox'!$E$30*T49/100+'100 mm Catena Inox'!$E$31+'100 mm Catena Inox'!$E$32+'100 mm Catena Inox'!$E$33+'100 mm Catena Inox'!$E$34+'100 mm Catena Inox'!$E$35+'100 mm Catena Inox'!$E$37*T49/100+'100 mm Catena Inox'!$E$38+'100 mm Catena Inox'!$E$39+'100 mm Catena Inox'!$E$40*T49/100+'100 mm Catena Inox'!$E$41*T49*2/100+'100 mm Catena Inox'!$E$42*T49*2/100+'100 mm Catena Inox'!$E$43*T49/100</f>
        <v>475.04599999999999</v>
      </c>
      <c r="U50" s="116">
        <f>'100 mm Catena Inox'!$E$21*U49/100+'100 mm Catena Inox'!$E$22*U49/100+'100 mm Catena Inox'!$E$23*U49/100+'100 mm Catena Inox'!$E$24+'100 mm Catena Inox'!$E$25*2+'100 mm Catena Inox'!$E$26*U49/100+'100 mm Catena Inox'!$E$27+'100 mm Catena Inox'!$E$28+'100 mm Catena Inox'!$E$30*U49/100+'100 mm Catena Inox'!$E$31+'100 mm Catena Inox'!$E$32+'100 mm Catena Inox'!$E$33+'100 mm Catena Inox'!$E$34+'100 mm Catena Inox'!$E$35+'100 mm Catena Inox'!$E$37*U49/100+'100 mm Catena Inox'!$E$38+'100 mm Catena Inox'!$E$39+'100 mm Catena Inox'!$E$40*U49/100+'100 mm Catena Inox'!$E$41*U49*2/100+'100 mm Catena Inox'!$E$42*U49*2/100+'100 mm Catena Inox'!$E$43*U49/100</f>
        <v>487.86800000000005</v>
      </c>
      <c r="V50" s="116">
        <f>'100 mm Catena Inox'!$E$21*V49/100+'100 mm Catena Inox'!$E$22*V49/100+'100 mm Catena Inox'!$E$23*V49/100+'100 mm Catena Inox'!$E$24+'100 mm Catena Inox'!$E$25*2+'100 mm Catena Inox'!$E$26*V49/100+'100 mm Catena Inox'!$E$27+'100 mm Catena Inox'!$E$28+'100 mm Catena Inox'!$E$30*V49/100+'100 mm Catena Inox'!$E$31+'100 mm Catena Inox'!$E$32+'100 mm Catena Inox'!$E$33+'100 mm Catena Inox'!$E$34+'100 mm Catena Inox'!$E$35+'100 mm Catena Inox'!$E$37*V49/100+'100 mm Catena Inox'!$E$38+'100 mm Catena Inox'!$E$39+'100 mm Catena Inox'!$E$40*V49/100+'100 mm Catena Inox'!$E$41*V49*2/100+'100 mm Catena Inox'!$E$42*V49*2/100+'100 mm Catena Inox'!$E$43*V49/100</f>
        <v>500.68999999999994</v>
      </c>
    </row>
    <row r="51" spans="1:22" x14ac:dyDescent="0.25">
      <c r="A51" s="1">
        <v>110</v>
      </c>
      <c r="B51" s="117">
        <f>B50</f>
        <v>244.25000000000003</v>
      </c>
      <c r="C51" s="117">
        <f t="shared" ref="C51:V63" si="21">C50</f>
        <v>257.07199999999995</v>
      </c>
      <c r="D51" s="117">
        <f t="shared" si="21"/>
        <v>269.89399999999995</v>
      </c>
      <c r="E51" s="117">
        <f t="shared" si="21"/>
        <v>282.71599999999989</v>
      </c>
      <c r="F51" s="117">
        <f t="shared" si="21"/>
        <v>295.5379999999999</v>
      </c>
      <c r="G51" s="117">
        <f t="shared" si="21"/>
        <v>308.35999999999996</v>
      </c>
      <c r="H51" s="117">
        <f t="shared" si="21"/>
        <v>321.18200000000002</v>
      </c>
      <c r="I51" s="117">
        <f t="shared" si="21"/>
        <v>334.00400000000002</v>
      </c>
      <c r="J51" s="117">
        <f t="shared" si="21"/>
        <v>346.82600000000002</v>
      </c>
      <c r="K51" s="117">
        <f t="shared" si="21"/>
        <v>359.64800000000002</v>
      </c>
      <c r="L51" s="117">
        <f t="shared" si="21"/>
        <v>372.47</v>
      </c>
      <c r="M51" s="117">
        <f t="shared" si="21"/>
        <v>385.29200000000003</v>
      </c>
      <c r="N51" s="117">
        <f t="shared" si="21"/>
        <v>398.11400000000003</v>
      </c>
      <c r="O51" s="117">
        <f t="shared" si="21"/>
        <v>410.93599999999998</v>
      </c>
      <c r="P51" s="117">
        <f t="shared" si="21"/>
        <v>423.75800000000004</v>
      </c>
      <c r="Q51" s="117">
        <f t="shared" si="21"/>
        <v>436.58</v>
      </c>
      <c r="R51" s="117">
        <f t="shared" si="21"/>
        <v>449.40199999999999</v>
      </c>
      <c r="S51" s="117">
        <f t="shared" si="21"/>
        <v>462.22399999999999</v>
      </c>
      <c r="T51" s="117">
        <f t="shared" si="21"/>
        <v>475.04599999999999</v>
      </c>
      <c r="U51" s="117">
        <f t="shared" si="21"/>
        <v>487.86800000000005</v>
      </c>
      <c r="V51" s="117">
        <f t="shared" si="21"/>
        <v>500.68999999999994</v>
      </c>
    </row>
    <row r="52" spans="1:22" x14ac:dyDescent="0.25">
      <c r="A52" s="1">
        <v>120</v>
      </c>
      <c r="B52" s="117">
        <f t="shared" ref="B52:Q67" si="22">B51</f>
        <v>244.25000000000003</v>
      </c>
      <c r="C52" s="117">
        <f t="shared" si="21"/>
        <v>257.07199999999995</v>
      </c>
      <c r="D52" s="117">
        <f t="shared" si="21"/>
        <v>269.89399999999995</v>
      </c>
      <c r="E52" s="117">
        <f t="shared" si="21"/>
        <v>282.71599999999989</v>
      </c>
      <c r="F52" s="117">
        <f t="shared" si="21"/>
        <v>295.5379999999999</v>
      </c>
      <c r="G52" s="117">
        <f t="shared" si="21"/>
        <v>308.35999999999996</v>
      </c>
      <c r="H52" s="117">
        <f t="shared" si="21"/>
        <v>321.18200000000002</v>
      </c>
      <c r="I52" s="117">
        <f t="shared" si="21"/>
        <v>334.00400000000002</v>
      </c>
      <c r="J52" s="117">
        <f t="shared" si="21"/>
        <v>346.82600000000002</v>
      </c>
      <c r="K52" s="117">
        <f t="shared" si="21"/>
        <v>359.64800000000002</v>
      </c>
      <c r="L52" s="117">
        <f t="shared" si="21"/>
        <v>372.47</v>
      </c>
      <c r="M52" s="117">
        <f t="shared" si="21"/>
        <v>385.29200000000003</v>
      </c>
      <c r="N52" s="117">
        <f t="shared" si="21"/>
        <v>398.11400000000003</v>
      </c>
      <c r="O52" s="117">
        <f t="shared" si="21"/>
        <v>410.93599999999998</v>
      </c>
      <c r="P52" s="117">
        <f t="shared" si="21"/>
        <v>423.75800000000004</v>
      </c>
      <c r="Q52" s="117">
        <f t="shared" si="21"/>
        <v>436.58</v>
      </c>
      <c r="R52" s="117">
        <f t="shared" si="21"/>
        <v>449.40199999999999</v>
      </c>
      <c r="S52" s="117">
        <f t="shared" si="21"/>
        <v>462.22399999999999</v>
      </c>
      <c r="T52" s="117">
        <f t="shared" si="21"/>
        <v>475.04599999999999</v>
      </c>
      <c r="U52" s="117">
        <f t="shared" si="21"/>
        <v>487.86800000000005</v>
      </c>
      <c r="V52" s="117">
        <f t="shared" si="21"/>
        <v>500.68999999999994</v>
      </c>
    </row>
    <row r="53" spans="1:22" x14ac:dyDescent="0.25">
      <c r="A53" s="1">
        <v>130</v>
      </c>
      <c r="B53" s="117">
        <f t="shared" si="22"/>
        <v>244.25000000000003</v>
      </c>
      <c r="C53" s="117">
        <f t="shared" si="21"/>
        <v>257.07199999999995</v>
      </c>
      <c r="D53" s="117">
        <f t="shared" si="21"/>
        <v>269.89399999999995</v>
      </c>
      <c r="E53" s="117">
        <f t="shared" si="21"/>
        <v>282.71599999999989</v>
      </c>
      <c r="F53" s="117">
        <f t="shared" si="21"/>
        <v>295.5379999999999</v>
      </c>
      <c r="G53" s="117">
        <f t="shared" si="21"/>
        <v>308.35999999999996</v>
      </c>
      <c r="H53" s="117">
        <f t="shared" si="21"/>
        <v>321.18200000000002</v>
      </c>
      <c r="I53" s="117">
        <f t="shared" si="21"/>
        <v>334.00400000000002</v>
      </c>
      <c r="J53" s="117">
        <f t="shared" si="21"/>
        <v>346.82600000000002</v>
      </c>
      <c r="K53" s="117">
        <f t="shared" si="21"/>
        <v>359.64800000000002</v>
      </c>
      <c r="L53" s="117">
        <f t="shared" si="21"/>
        <v>372.47</v>
      </c>
      <c r="M53" s="117">
        <f t="shared" si="21"/>
        <v>385.29200000000003</v>
      </c>
      <c r="N53" s="117">
        <f t="shared" si="21"/>
        <v>398.11400000000003</v>
      </c>
      <c r="O53" s="117">
        <f t="shared" si="21"/>
        <v>410.93599999999998</v>
      </c>
      <c r="P53" s="117">
        <f t="shared" si="21"/>
        <v>423.75800000000004</v>
      </c>
      <c r="Q53" s="117">
        <f t="shared" si="21"/>
        <v>436.58</v>
      </c>
      <c r="R53" s="117">
        <f t="shared" si="21"/>
        <v>449.40199999999999</v>
      </c>
      <c r="S53" s="117">
        <f t="shared" si="21"/>
        <v>462.22399999999999</v>
      </c>
      <c r="T53" s="117">
        <f t="shared" si="21"/>
        <v>475.04599999999999</v>
      </c>
      <c r="U53" s="117">
        <f t="shared" si="21"/>
        <v>487.86800000000005</v>
      </c>
      <c r="V53" s="117">
        <f t="shared" si="21"/>
        <v>500.68999999999994</v>
      </c>
    </row>
    <row r="54" spans="1:22" x14ac:dyDescent="0.25">
      <c r="A54" s="1">
        <v>140</v>
      </c>
      <c r="B54" s="117">
        <f t="shared" si="22"/>
        <v>244.25000000000003</v>
      </c>
      <c r="C54" s="117">
        <f t="shared" si="21"/>
        <v>257.07199999999995</v>
      </c>
      <c r="D54" s="117">
        <f t="shared" si="21"/>
        <v>269.89399999999995</v>
      </c>
      <c r="E54" s="117">
        <f t="shared" si="21"/>
        <v>282.71599999999989</v>
      </c>
      <c r="F54" s="117">
        <f t="shared" si="21"/>
        <v>295.5379999999999</v>
      </c>
      <c r="G54" s="117">
        <f t="shared" si="21"/>
        <v>308.35999999999996</v>
      </c>
      <c r="H54" s="117">
        <f t="shared" si="21"/>
        <v>321.18200000000002</v>
      </c>
      <c r="I54" s="117">
        <f t="shared" si="21"/>
        <v>334.00400000000002</v>
      </c>
      <c r="J54" s="117">
        <f t="shared" si="21"/>
        <v>346.82600000000002</v>
      </c>
      <c r="K54" s="117">
        <f t="shared" si="21"/>
        <v>359.64800000000002</v>
      </c>
      <c r="L54" s="117">
        <f t="shared" si="21"/>
        <v>372.47</v>
      </c>
      <c r="M54" s="117">
        <f t="shared" si="21"/>
        <v>385.29200000000003</v>
      </c>
      <c r="N54" s="117">
        <f t="shared" si="21"/>
        <v>398.11400000000003</v>
      </c>
      <c r="O54" s="117">
        <f t="shared" si="21"/>
        <v>410.93599999999998</v>
      </c>
      <c r="P54" s="117">
        <f t="shared" si="21"/>
        <v>423.75800000000004</v>
      </c>
      <c r="Q54" s="117">
        <f t="shared" si="21"/>
        <v>436.58</v>
      </c>
      <c r="R54" s="117">
        <f t="shared" si="21"/>
        <v>449.40199999999999</v>
      </c>
      <c r="S54" s="117">
        <f t="shared" si="21"/>
        <v>462.22399999999999</v>
      </c>
      <c r="T54" s="117">
        <f t="shared" si="21"/>
        <v>475.04599999999999</v>
      </c>
      <c r="U54" s="117">
        <f t="shared" si="21"/>
        <v>487.86800000000005</v>
      </c>
      <c r="V54" s="117">
        <f t="shared" si="21"/>
        <v>500.68999999999994</v>
      </c>
    </row>
    <row r="55" spans="1:22" x14ac:dyDescent="0.25">
      <c r="A55" s="1">
        <v>150</v>
      </c>
      <c r="B55" s="117">
        <f t="shared" si="22"/>
        <v>244.25000000000003</v>
      </c>
      <c r="C55" s="117">
        <f t="shared" si="21"/>
        <v>257.07199999999995</v>
      </c>
      <c r="D55" s="117">
        <f t="shared" si="21"/>
        <v>269.89399999999995</v>
      </c>
      <c r="E55" s="117">
        <f t="shared" si="21"/>
        <v>282.71599999999989</v>
      </c>
      <c r="F55" s="117">
        <f t="shared" si="21"/>
        <v>295.5379999999999</v>
      </c>
      <c r="G55" s="117">
        <f t="shared" si="21"/>
        <v>308.35999999999996</v>
      </c>
      <c r="H55" s="117">
        <f t="shared" si="21"/>
        <v>321.18200000000002</v>
      </c>
      <c r="I55" s="117">
        <f t="shared" si="21"/>
        <v>334.00400000000002</v>
      </c>
      <c r="J55" s="117">
        <f t="shared" si="21"/>
        <v>346.82600000000002</v>
      </c>
      <c r="K55" s="117">
        <f t="shared" si="21"/>
        <v>359.64800000000002</v>
      </c>
      <c r="L55" s="117">
        <f t="shared" si="21"/>
        <v>372.47</v>
      </c>
      <c r="M55" s="117">
        <f t="shared" si="21"/>
        <v>385.29200000000003</v>
      </c>
      <c r="N55" s="117">
        <f t="shared" si="21"/>
        <v>398.11400000000003</v>
      </c>
      <c r="O55" s="117">
        <f t="shared" si="21"/>
        <v>410.93599999999998</v>
      </c>
      <c r="P55" s="117">
        <f t="shared" si="21"/>
        <v>423.75800000000004</v>
      </c>
      <c r="Q55" s="117">
        <f t="shared" si="21"/>
        <v>436.58</v>
      </c>
      <c r="R55" s="117">
        <f t="shared" si="21"/>
        <v>449.40199999999999</v>
      </c>
      <c r="S55" s="117">
        <f t="shared" si="21"/>
        <v>462.22399999999999</v>
      </c>
      <c r="T55" s="117">
        <f t="shared" si="21"/>
        <v>475.04599999999999</v>
      </c>
      <c r="U55" s="117">
        <f t="shared" si="21"/>
        <v>487.86800000000005</v>
      </c>
      <c r="V55" s="117">
        <f t="shared" si="21"/>
        <v>500.68999999999994</v>
      </c>
    </row>
    <row r="56" spans="1:22" x14ac:dyDescent="0.25">
      <c r="A56" s="1">
        <v>160</v>
      </c>
      <c r="B56" s="117">
        <f t="shared" si="22"/>
        <v>244.25000000000003</v>
      </c>
      <c r="C56" s="117">
        <f t="shared" si="21"/>
        <v>257.07199999999995</v>
      </c>
      <c r="D56" s="117">
        <f t="shared" si="21"/>
        <v>269.89399999999995</v>
      </c>
      <c r="E56" s="117">
        <f t="shared" si="21"/>
        <v>282.71599999999989</v>
      </c>
      <c r="F56" s="117">
        <f t="shared" si="21"/>
        <v>295.5379999999999</v>
      </c>
      <c r="G56" s="117">
        <f t="shared" si="21"/>
        <v>308.35999999999996</v>
      </c>
      <c r="H56" s="117">
        <f t="shared" si="21"/>
        <v>321.18200000000002</v>
      </c>
      <c r="I56" s="117">
        <f t="shared" si="21"/>
        <v>334.00400000000002</v>
      </c>
      <c r="J56" s="117">
        <f t="shared" si="21"/>
        <v>346.82600000000002</v>
      </c>
      <c r="K56" s="117">
        <f t="shared" si="21"/>
        <v>359.64800000000002</v>
      </c>
      <c r="L56" s="117">
        <f t="shared" si="21"/>
        <v>372.47</v>
      </c>
      <c r="M56" s="117">
        <f t="shared" si="21"/>
        <v>385.29200000000003</v>
      </c>
      <c r="N56" s="117">
        <f t="shared" si="21"/>
        <v>398.11400000000003</v>
      </c>
      <c r="O56" s="117">
        <f t="shared" si="21"/>
        <v>410.93599999999998</v>
      </c>
      <c r="P56" s="117">
        <f t="shared" si="21"/>
        <v>423.75800000000004</v>
      </c>
      <c r="Q56" s="117">
        <f t="shared" si="21"/>
        <v>436.58</v>
      </c>
      <c r="R56" s="117">
        <f t="shared" si="21"/>
        <v>449.40199999999999</v>
      </c>
      <c r="S56" s="117">
        <f t="shared" si="21"/>
        <v>462.22399999999999</v>
      </c>
      <c r="T56" s="117">
        <f t="shared" si="21"/>
        <v>475.04599999999999</v>
      </c>
      <c r="U56" s="117">
        <f t="shared" si="21"/>
        <v>487.86800000000005</v>
      </c>
      <c r="V56" s="117">
        <f t="shared" si="21"/>
        <v>500.68999999999994</v>
      </c>
    </row>
    <row r="57" spans="1:22" x14ac:dyDescent="0.25">
      <c r="A57" s="1">
        <v>170</v>
      </c>
      <c r="B57" s="117">
        <f t="shared" si="22"/>
        <v>244.25000000000003</v>
      </c>
      <c r="C57" s="117">
        <f t="shared" si="21"/>
        <v>257.07199999999995</v>
      </c>
      <c r="D57" s="117">
        <f t="shared" si="21"/>
        <v>269.89399999999995</v>
      </c>
      <c r="E57" s="117">
        <f t="shared" si="21"/>
        <v>282.71599999999989</v>
      </c>
      <c r="F57" s="117">
        <f t="shared" si="21"/>
        <v>295.5379999999999</v>
      </c>
      <c r="G57" s="117">
        <f t="shared" si="21"/>
        <v>308.35999999999996</v>
      </c>
      <c r="H57" s="117">
        <f t="shared" si="21"/>
        <v>321.18200000000002</v>
      </c>
      <c r="I57" s="117">
        <f t="shared" si="21"/>
        <v>334.00400000000002</v>
      </c>
      <c r="J57" s="117">
        <f t="shared" si="21"/>
        <v>346.82600000000002</v>
      </c>
      <c r="K57" s="117">
        <f t="shared" si="21"/>
        <v>359.64800000000002</v>
      </c>
      <c r="L57" s="117">
        <f t="shared" si="21"/>
        <v>372.47</v>
      </c>
      <c r="M57" s="117">
        <f t="shared" si="21"/>
        <v>385.29200000000003</v>
      </c>
      <c r="N57" s="117">
        <f t="shared" si="21"/>
        <v>398.11400000000003</v>
      </c>
      <c r="O57" s="117">
        <f t="shared" si="21"/>
        <v>410.93599999999998</v>
      </c>
      <c r="P57" s="117">
        <f t="shared" si="21"/>
        <v>423.75800000000004</v>
      </c>
      <c r="Q57" s="117">
        <f t="shared" si="21"/>
        <v>436.58</v>
      </c>
      <c r="R57" s="117">
        <f t="shared" si="21"/>
        <v>449.40199999999999</v>
      </c>
      <c r="S57" s="117">
        <f t="shared" si="21"/>
        <v>462.22399999999999</v>
      </c>
      <c r="T57" s="117">
        <f t="shared" si="21"/>
        <v>475.04599999999999</v>
      </c>
      <c r="U57" s="117">
        <f t="shared" si="21"/>
        <v>487.86800000000005</v>
      </c>
      <c r="V57" s="117">
        <f t="shared" si="21"/>
        <v>500.68999999999994</v>
      </c>
    </row>
    <row r="58" spans="1:22" x14ac:dyDescent="0.25">
      <c r="A58" s="1">
        <v>180</v>
      </c>
      <c r="B58" s="117">
        <f t="shared" si="22"/>
        <v>244.25000000000003</v>
      </c>
      <c r="C58" s="117">
        <f t="shared" si="21"/>
        <v>257.07199999999995</v>
      </c>
      <c r="D58" s="117">
        <f t="shared" si="21"/>
        <v>269.89399999999995</v>
      </c>
      <c r="E58" s="117">
        <f t="shared" si="21"/>
        <v>282.71599999999989</v>
      </c>
      <c r="F58" s="117">
        <f t="shared" si="21"/>
        <v>295.5379999999999</v>
      </c>
      <c r="G58" s="117">
        <f t="shared" si="21"/>
        <v>308.35999999999996</v>
      </c>
      <c r="H58" s="117">
        <f t="shared" si="21"/>
        <v>321.18200000000002</v>
      </c>
      <c r="I58" s="117">
        <f t="shared" si="21"/>
        <v>334.00400000000002</v>
      </c>
      <c r="J58" s="117">
        <f t="shared" si="21"/>
        <v>346.82600000000002</v>
      </c>
      <c r="K58" s="117">
        <f t="shared" si="21"/>
        <v>359.64800000000002</v>
      </c>
      <c r="L58" s="117">
        <f t="shared" si="21"/>
        <v>372.47</v>
      </c>
      <c r="M58" s="117">
        <f t="shared" si="21"/>
        <v>385.29200000000003</v>
      </c>
      <c r="N58" s="117">
        <f t="shared" si="21"/>
        <v>398.11400000000003</v>
      </c>
      <c r="O58" s="117">
        <f t="shared" si="21"/>
        <v>410.93599999999998</v>
      </c>
      <c r="P58" s="117">
        <f t="shared" si="21"/>
        <v>423.75800000000004</v>
      </c>
      <c r="Q58" s="117">
        <f t="shared" si="21"/>
        <v>436.58</v>
      </c>
      <c r="R58" s="117">
        <f t="shared" si="21"/>
        <v>449.40199999999999</v>
      </c>
      <c r="S58" s="117">
        <f t="shared" si="21"/>
        <v>462.22399999999999</v>
      </c>
      <c r="T58" s="117">
        <f t="shared" si="21"/>
        <v>475.04599999999999</v>
      </c>
      <c r="U58" s="117">
        <f t="shared" si="21"/>
        <v>487.86800000000005</v>
      </c>
      <c r="V58" s="117">
        <f t="shared" si="21"/>
        <v>500.68999999999994</v>
      </c>
    </row>
    <row r="59" spans="1:22" x14ac:dyDescent="0.25">
      <c r="A59" s="1">
        <v>190</v>
      </c>
      <c r="B59" s="117">
        <f t="shared" si="22"/>
        <v>244.25000000000003</v>
      </c>
      <c r="C59" s="117">
        <f t="shared" si="21"/>
        <v>257.07199999999995</v>
      </c>
      <c r="D59" s="117">
        <f t="shared" si="21"/>
        <v>269.89399999999995</v>
      </c>
      <c r="E59" s="117">
        <f t="shared" si="21"/>
        <v>282.71599999999989</v>
      </c>
      <c r="F59" s="117">
        <f t="shared" si="21"/>
        <v>295.5379999999999</v>
      </c>
      <c r="G59" s="117">
        <f t="shared" si="21"/>
        <v>308.35999999999996</v>
      </c>
      <c r="H59" s="117">
        <f t="shared" si="21"/>
        <v>321.18200000000002</v>
      </c>
      <c r="I59" s="117">
        <f t="shared" si="21"/>
        <v>334.00400000000002</v>
      </c>
      <c r="J59" s="117">
        <f t="shared" si="21"/>
        <v>346.82600000000002</v>
      </c>
      <c r="K59" s="117">
        <f t="shared" si="21"/>
        <v>359.64800000000002</v>
      </c>
      <c r="L59" s="117">
        <f t="shared" si="21"/>
        <v>372.47</v>
      </c>
      <c r="M59" s="117">
        <f t="shared" si="21"/>
        <v>385.29200000000003</v>
      </c>
      <c r="N59" s="117">
        <f t="shared" si="21"/>
        <v>398.11400000000003</v>
      </c>
      <c r="O59" s="117">
        <f t="shared" si="21"/>
        <v>410.93599999999998</v>
      </c>
      <c r="P59" s="117">
        <f t="shared" si="21"/>
        <v>423.75800000000004</v>
      </c>
      <c r="Q59" s="117">
        <f t="shared" si="21"/>
        <v>436.58</v>
      </c>
      <c r="R59" s="117">
        <f t="shared" si="21"/>
        <v>449.40199999999999</v>
      </c>
      <c r="S59" s="117">
        <f t="shared" si="21"/>
        <v>462.22399999999999</v>
      </c>
      <c r="T59" s="117">
        <f t="shared" si="21"/>
        <v>475.04599999999999</v>
      </c>
      <c r="U59" s="117">
        <f t="shared" si="21"/>
        <v>487.86800000000005</v>
      </c>
      <c r="V59" s="117">
        <f t="shared" si="21"/>
        <v>500.68999999999994</v>
      </c>
    </row>
    <row r="60" spans="1:22" x14ac:dyDescent="0.25">
      <c r="A60" s="1">
        <v>200</v>
      </c>
      <c r="B60" s="117">
        <f t="shared" si="22"/>
        <v>244.25000000000003</v>
      </c>
      <c r="C60" s="117">
        <f t="shared" si="21"/>
        <v>257.07199999999995</v>
      </c>
      <c r="D60" s="117">
        <f t="shared" si="21"/>
        <v>269.89399999999995</v>
      </c>
      <c r="E60" s="117">
        <f t="shared" si="21"/>
        <v>282.71599999999989</v>
      </c>
      <c r="F60" s="117">
        <f t="shared" si="21"/>
        <v>295.5379999999999</v>
      </c>
      <c r="G60" s="117">
        <f t="shared" si="21"/>
        <v>308.35999999999996</v>
      </c>
      <c r="H60" s="117">
        <f t="shared" si="21"/>
        <v>321.18200000000002</v>
      </c>
      <c r="I60" s="117">
        <f t="shared" si="21"/>
        <v>334.00400000000002</v>
      </c>
      <c r="J60" s="117">
        <f t="shared" si="21"/>
        <v>346.82600000000002</v>
      </c>
      <c r="K60" s="117">
        <f t="shared" si="21"/>
        <v>359.64800000000002</v>
      </c>
      <c r="L60" s="117">
        <f t="shared" si="21"/>
        <v>372.47</v>
      </c>
      <c r="M60" s="117">
        <f t="shared" si="21"/>
        <v>385.29200000000003</v>
      </c>
      <c r="N60" s="117">
        <f t="shared" si="21"/>
        <v>398.11400000000003</v>
      </c>
      <c r="O60" s="117">
        <f t="shared" si="21"/>
        <v>410.93599999999998</v>
      </c>
      <c r="P60" s="117">
        <f t="shared" si="21"/>
        <v>423.75800000000004</v>
      </c>
      <c r="Q60" s="117">
        <f t="shared" si="21"/>
        <v>436.58</v>
      </c>
      <c r="R60" s="117">
        <f t="shared" si="21"/>
        <v>449.40199999999999</v>
      </c>
      <c r="S60" s="117">
        <f t="shared" si="21"/>
        <v>462.22399999999999</v>
      </c>
      <c r="T60" s="117">
        <f t="shared" si="21"/>
        <v>475.04599999999999</v>
      </c>
      <c r="U60" s="117">
        <f t="shared" si="21"/>
        <v>487.86800000000005</v>
      </c>
      <c r="V60" s="117">
        <f t="shared" si="21"/>
        <v>500.68999999999994</v>
      </c>
    </row>
    <row r="61" spans="1:22" x14ac:dyDescent="0.25">
      <c r="A61" s="1">
        <v>210</v>
      </c>
      <c r="B61" s="117">
        <f t="shared" si="22"/>
        <v>244.25000000000003</v>
      </c>
      <c r="C61" s="117">
        <f t="shared" si="21"/>
        <v>257.07199999999995</v>
      </c>
      <c r="D61" s="117">
        <f t="shared" si="21"/>
        <v>269.89399999999995</v>
      </c>
      <c r="E61" s="117">
        <f t="shared" si="21"/>
        <v>282.71599999999989</v>
      </c>
      <c r="F61" s="117">
        <f t="shared" si="21"/>
        <v>295.5379999999999</v>
      </c>
      <c r="G61" s="117">
        <f t="shared" si="21"/>
        <v>308.35999999999996</v>
      </c>
      <c r="H61" s="117">
        <f t="shared" si="21"/>
        <v>321.18200000000002</v>
      </c>
      <c r="I61" s="117">
        <f t="shared" si="21"/>
        <v>334.00400000000002</v>
      </c>
      <c r="J61" s="117">
        <f t="shared" si="21"/>
        <v>346.82600000000002</v>
      </c>
      <c r="K61" s="117">
        <f t="shared" si="21"/>
        <v>359.64800000000002</v>
      </c>
      <c r="L61" s="117">
        <f t="shared" si="21"/>
        <v>372.47</v>
      </c>
      <c r="M61" s="117">
        <f t="shared" si="21"/>
        <v>385.29200000000003</v>
      </c>
      <c r="N61" s="117">
        <f t="shared" si="21"/>
        <v>398.11400000000003</v>
      </c>
      <c r="O61" s="117">
        <f t="shared" si="21"/>
        <v>410.93599999999998</v>
      </c>
      <c r="P61" s="117">
        <f t="shared" si="21"/>
        <v>423.75800000000004</v>
      </c>
      <c r="Q61" s="117">
        <f t="shared" si="21"/>
        <v>436.58</v>
      </c>
      <c r="R61" s="117">
        <f t="shared" si="21"/>
        <v>449.40199999999999</v>
      </c>
      <c r="S61" s="117">
        <f t="shared" si="21"/>
        <v>462.22399999999999</v>
      </c>
      <c r="T61" s="117">
        <f t="shared" si="21"/>
        <v>475.04599999999999</v>
      </c>
      <c r="U61" s="117">
        <f t="shared" si="21"/>
        <v>487.86800000000005</v>
      </c>
      <c r="V61" s="117">
        <f t="shared" si="21"/>
        <v>500.68999999999994</v>
      </c>
    </row>
    <row r="62" spans="1:22" x14ac:dyDescent="0.25">
      <c r="A62" s="1">
        <v>220</v>
      </c>
      <c r="B62" s="117">
        <f t="shared" si="22"/>
        <v>244.25000000000003</v>
      </c>
      <c r="C62" s="117">
        <f t="shared" si="21"/>
        <v>257.07199999999995</v>
      </c>
      <c r="D62" s="117">
        <f t="shared" si="21"/>
        <v>269.89399999999995</v>
      </c>
      <c r="E62" s="117">
        <f t="shared" si="21"/>
        <v>282.71599999999989</v>
      </c>
      <c r="F62" s="117">
        <f t="shared" si="21"/>
        <v>295.5379999999999</v>
      </c>
      <c r="G62" s="117">
        <f t="shared" si="21"/>
        <v>308.35999999999996</v>
      </c>
      <c r="H62" s="117">
        <f t="shared" si="21"/>
        <v>321.18200000000002</v>
      </c>
      <c r="I62" s="117">
        <f t="shared" si="21"/>
        <v>334.00400000000002</v>
      </c>
      <c r="J62" s="117">
        <f t="shared" si="21"/>
        <v>346.82600000000002</v>
      </c>
      <c r="K62" s="117">
        <f t="shared" si="21"/>
        <v>359.64800000000002</v>
      </c>
      <c r="L62" s="117">
        <f t="shared" si="21"/>
        <v>372.47</v>
      </c>
      <c r="M62" s="117">
        <f t="shared" si="21"/>
        <v>385.29200000000003</v>
      </c>
      <c r="N62" s="117">
        <f t="shared" si="21"/>
        <v>398.11400000000003</v>
      </c>
      <c r="O62" s="117">
        <f t="shared" si="21"/>
        <v>410.93599999999998</v>
      </c>
      <c r="P62" s="117">
        <f t="shared" si="21"/>
        <v>423.75800000000004</v>
      </c>
      <c r="Q62" s="117">
        <f t="shared" si="21"/>
        <v>436.58</v>
      </c>
      <c r="R62" s="117">
        <f t="shared" si="21"/>
        <v>449.40199999999999</v>
      </c>
      <c r="S62" s="117">
        <f t="shared" si="21"/>
        <v>462.22399999999999</v>
      </c>
      <c r="T62" s="117">
        <f t="shared" si="21"/>
        <v>475.04599999999999</v>
      </c>
      <c r="U62" s="117">
        <f t="shared" si="21"/>
        <v>487.86800000000005</v>
      </c>
      <c r="V62" s="117">
        <f t="shared" si="21"/>
        <v>500.68999999999994</v>
      </c>
    </row>
    <row r="63" spans="1:22" x14ac:dyDescent="0.25">
      <c r="A63" s="1">
        <v>230</v>
      </c>
      <c r="B63" s="117">
        <f t="shared" si="22"/>
        <v>244.25000000000003</v>
      </c>
      <c r="C63" s="117">
        <f t="shared" si="21"/>
        <v>257.07199999999995</v>
      </c>
      <c r="D63" s="117">
        <f t="shared" si="21"/>
        <v>269.89399999999995</v>
      </c>
      <c r="E63" s="117">
        <f t="shared" si="21"/>
        <v>282.71599999999989</v>
      </c>
      <c r="F63" s="117">
        <f t="shared" si="21"/>
        <v>295.5379999999999</v>
      </c>
      <c r="G63" s="117">
        <f t="shared" si="21"/>
        <v>308.35999999999996</v>
      </c>
      <c r="H63" s="117">
        <f t="shared" si="21"/>
        <v>321.18200000000002</v>
      </c>
      <c r="I63" s="117">
        <f t="shared" si="21"/>
        <v>334.00400000000002</v>
      </c>
      <c r="J63" s="117">
        <f t="shared" si="21"/>
        <v>346.82600000000002</v>
      </c>
      <c r="K63" s="117">
        <f t="shared" si="21"/>
        <v>359.64800000000002</v>
      </c>
      <c r="L63" s="117">
        <f t="shared" si="21"/>
        <v>372.47</v>
      </c>
      <c r="M63" s="117">
        <f t="shared" si="21"/>
        <v>385.29200000000003</v>
      </c>
      <c r="N63" s="117">
        <f t="shared" si="21"/>
        <v>398.11400000000003</v>
      </c>
      <c r="O63" s="117">
        <f t="shared" si="21"/>
        <v>410.93599999999998</v>
      </c>
      <c r="P63" s="117">
        <f t="shared" si="21"/>
        <v>423.75800000000004</v>
      </c>
      <c r="Q63" s="117">
        <f t="shared" si="21"/>
        <v>436.58</v>
      </c>
      <c r="R63" s="117">
        <f t="shared" ref="R63:V70" si="23">R62</f>
        <v>449.40199999999999</v>
      </c>
      <c r="S63" s="117">
        <f t="shared" si="23"/>
        <v>462.22399999999999</v>
      </c>
      <c r="T63" s="117">
        <f t="shared" si="23"/>
        <v>475.04599999999999</v>
      </c>
      <c r="U63" s="117">
        <f t="shared" si="23"/>
        <v>487.86800000000005</v>
      </c>
      <c r="V63" s="117">
        <f t="shared" si="23"/>
        <v>500.68999999999994</v>
      </c>
    </row>
    <row r="64" spans="1:22" x14ac:dyDescent="0.25">
      <c r="A64" s="1">
        <v>240</v>
      </c>
      <c r="B64" s="117">
        <f t="shared" si="22"/>
        <v>244.25000000000003</v>
      </c>
      <c r="C64" s="117">
        <f t="shared" si="22"/>
        <v>257.07199999999995</v>
      </c>
      <c r="D64" s="117">
        <f t="shared" si="22"/>
        <v>269.89399999999995</v>
      </c>
      <c r="E64" s="117">
        <f t="shared" si="22"/>
        <v>282.71599999999989</v>
      </c>
      <c r="F64" s="117">
        <f t="shared" si="22"/>
        <v>295.5379999999999</v>
      </c>
      <c r="G64" s="117">
        <f t="shared" si="22"/>
        <v>308.35999999999996</v>
      </c>
      <c r="H64" s="117">
        <f t="shared" si="22"/>
        <v>321.18200000000002</v>
      </c>
      <c r="I64" s="117">
        <f t="shared" si="22"/>
        <v>334.00400000000002</v>
      </c>
      <c r="J64" s="117">
        <f t="shared" si="22"/>
        <v>346.82600000000002</v>
      </c>
      <c r="K64" s="117">
        <f t="shared" si="22"/>
        <v>359.64800000000002</v>
      </c>
      <c r="L64" s="117">
        <f t="shared" si="22"/>
        <v>372.47</v>
      </c>
      <c r="M64" s="117">
        <f t="shared" si="22"/>
        <v>385.29200000000003</v>
      </c>
      <c r="N64" s="117">
        <f t="shared" si="22"/>
        <v>398.11400000000003</v>
      </c>
      <c r="O64" s="117">
        <f t="shared" si="22"/>
        <v>410.93599999999998</v>
      </c>
      <c r="P64" s="117">
        <f t="shared" si="22"/>
        <v>423.75800000000004</v>
      </c>
      <c r="Q64" s="117">
        <f t="shared" si="22"/>
        <v>436.58</v>
      </c>
      <c r="R64" s="117">
        <f t="shared" si="23"/>
        <v>449.40199999999999</v>
      </c>
      <c r="S64" s="117">
        <f t="shared" si="23"/>
        <v>462.22399999999999</v>
      </c>
      <c r="T64" s="117">
        <f t="shared" si="23"/>
        <v>475.04599999999999</v>
      </c>
      <c r="U64" s="117">
        <f t="shared" si="23"/>
        <v>487.86800000000005</v>
      </c>
      <c r="V64" s="117">
        <f t="shared" si="23"/>
        <v>500.68999999999994</v>
      </c>
    </row>
    <row r="65" spans="1:22" x14ac:dyDescent="0.25">
      <c r="A65" s="1">
        <v>250</v>
      </c>
      <c r="B65" s="117">
        <f t="shared" si="22"/>
        <v>244.25000000000003</v>
      </c>
      <c r="C65" s="117">
        <f t="shared" si="22"/>
        <v>257.07199999999995</v>
      </c>
      <c r="D65" s="117">
        <f t="shared" si="22"/>
        <v>269.89399999999995</v>
      </c>
      <c r="E65" s="117">
        <f t="shared" si="22"/>
        <v>282.71599999999989</v>
      </c>
      <c r="F65" s="117">
        <f t="shared" si="22"/>
        <v>295.5379999999999</v>
      </c>
      <c r="G65" s="117">
        <f t="shared" si="22"/>
        <v>308.35999999999996</v>
      </c>
      <c r="H65" s="117">
        <f t="shared" si="22"/>
        <v>321.18200000000002</v>
      </c>
      <c r="I65" s="117">
        <f t="shared" si="22"/>
        <v>334.00400000000002</v>
      </c>
      <c r="J65" s="117">
        <f t="shared" si="22"/>
        <v>346.82600000000002</v>
      </c>
      <c r="K65" s="117">
        <f t="shared" si="22"/>
        <v>359.64800000000002</v>
      </c>
      <c r="L65" s="117">
        <f t="shared" si="22"/>
        <v>372.47</v>
      </c>
      <c r="M65" s="117">
        <f t="shared" si="22"/>
        <v>385.29200000000003</v>
      </c>
      <c r="N65" s="117">
        <f t="shared" si="22"/>
        <v>398.11400000000003</v>
      </c>
      <c r="O65" s="117">
        <f t="shared" si="22"/>
        <v>410.93599999999998</v>
      </c>
      <c r="P65" s="117">
        <f t="shared" si="22"/>
        <v>423.75800000000004</v>
      </c>
      <c r="Q65" s="117">
        <f t="shared" si="22"/>
        <v>436.58</v>
      </c>
      <c r="R65" s="117">
        <f t="shared" si="23"/>
        <v>449.40199999999999</v>
      </c>
      <c r="S65" s="117">
        <f t="shared" si="23"/>
        <v>462.22399999999999</v>
      </c>
      <c r="T65" s="117">
        <f t="shared" si="23"/>
        <v>475.04599999999999</v>
      </c>
      <c r="U65" s="117">
        <f t="shared" si="23"/>
        <v>487.86800000000005</v>
      </c>
      <c r="V65" s="117">
        <f t="shared" si="23"/>
        <v>500.68999999999994</v>
      </c>
    </row>
    <row r="66" spans="1:22" x14ac:dyDescent="0.25">
      <c r="A66" s="1">
        <v>260</v>
      </c>
      <c r="B66" s="117">
        <f t="shared" si="22"/>
        <v>244.25000000000003</v>
      </c>
      <c r="C66" s="117">
        <f t="shared" si="22"/>
        <v>257.07199999999995</v>
      </c>
      <c r="D66" s="117">
        <f t="shared" si="22"/>
        <v>269.89399999999995</v>
      </c>
      <c r="E66" s="117">
        <f t="shared" si="22"/>
        <v>282.71599999999989</v>
      </c>
      <c r="F66" s="117">
        <f t="shared" si="22"/>
        <v>295.5379999999999</v>
      </c>
      <c r="G66" s="117">
        <f t="shared" si="22"/>
        <v>308.35999999999996</v>
      </c>
      <c r="H66" s="117">
        <f t="shared" si="22"/>
        <v>321.18200000000002</v>
      </c>
      <c r="I66" s="117">
        <f t="shared" si="22"/>
        <v>334.00400000000002</v>
      </c>
      <c r="J66" s="117">
        <f t="shared" si="22"/>
        <v>346.82600000000002</v>
      </c>
      <c r="K66" s="117">
        <f t="shared" si="22"/>
        <v>359.64800000000002</v>
      </c>
      <c r="L66" s="117">
        <f t="shared" si="22"/>
        <v>372.47</v>
      </c>
      <c r="M66" s="117">
        <f t="shared" si="22"/>
        <v>385.29200000000003</v>
      </c>
      <c r="N66" s="117">
        <f t="shared" si="22"/>
        <v>398.11400000000003</v>
      </c>
      <c r="O66" s="117">
        <f t="shared" si="22"/>
        <v>410.93599999999998</v>
      </c>
      <c r="P66" s="117">
        <f t="shared" si="22"/>
        <v>423.75800000000004</v>
      </c>
      <c r="Q66" s="117">
        <f t="shared" si="22"/>
        <v>436.58</v>
      </c>
      <c r="R66" s="117">
        <f t="shared" si="23"/>
        <v>449.40199999999999</v>
      </c>
      <c r="S66" s="117">
        <f t="shared" si="23"/>
        <v>462.22399999999999</v>
      </c>
      <c r="T66" s="117">
        <f t="shared" si="23"/>
        <v>475.04599999999999</v>
      </c>
      <c r="U66" s="117">
        <f t="shared" si="23"/>
        <v>487.86800000000005</v>
      </c>
      <c r="V66" s="117">
        <f t="shared" si="23"/>
        <v>500.68999999999994</v>
      </c>
    </row>
    <row r="67" spans="1:22" x14ac:dyDescent="0.25">
      <c r="A67" s="1">
        <v>270</v>
      </c>
      <c r="B67" s="117">
        <f t="shared" si="22"/>
        <v>244.25000000000003</v>
      </c>
      <c r="C67" s="117">
        <f t="shared" si="22"/>
        <v>257.07199999999995</v>
      </c>
      <c r="D67" s="117">
        <f t="shared" si="22"/>
        <v>269.89399999999995</v>
      </c>
      <c r="E67" s="117">
        <f t="shared" si="22"/>
        <v>282.71599999999989</v>
      </c>
      <c r="F67" s="117">
        <f t="shared" si="22"/>
        <v>295.5379999999999</v>
      </c>
      <c r="G67" s="117">
        <f t="shared" si="22"/>
        <v>308.35999999999996</v>
      </c>
      <c r="H67" s="117">
        <f t="shared" si="22"/>
        <v>321.18200000000002</v>
      </c>
      <c r="I67" s="117">
        <f t="shared" si="22"/>
        <v>334.00400000000002</v>
      </c>
      <c r="J67" s="117">
        <f t="shared" si="22"/>
        <v>346.82600000000002</v>
      </c>
      <c r="K67" s="117">
        <f t="shared" si="22"/>
        <v>359.64800000000002</v>
      </c>
      <c r="L67" s="117">
        <f t="shared" si="22"/>
        <v>372.47</v>
      </c>
      <c r="M67" s="117">
        <f t="shared" si="22"/>
        <v>385.29200000000003</v>
      </c>
      <c r="N67" s="117">
        <f t="shared" si="22"/>
        <v>398.11400000000003</v>
      </c>
      <c r="O67" s="117">
        <f t="shared" si="22"/>
        <v>410.93599999999998</v>
      </c>
      <c r="P67" s="117">
        <f t="shared" si="22"/>
        <v>423.75800000000004</v>
      </c>
      <c r="Q67" s="117">
        <f t="shared" si="22"/>
        <v>436.58</v>
      </c>
      <c r="R67" s="117">
        <f t="shared" si="23"/>
        <v>449.40199999999999</v>
      </c>
      <c r="S67" s="117">
        <f t="shared" si="23"/>
        <v>462.22399999999999</v>
      </c>
      <c r="T67" s="117">
        <f t="shared" si="23"/>
        <v>475.04599999999999</v>
      </c>
      <c r="U67" s="117">
        <f t="shared" si="23"/>
        <v>487.86800000000005</v>
      </c>
      <c r="V67" s="117">
        <f t="shared" si="23"/>
        <v>500.68999999999994</v>
      </c>
    </row>
    <row r="68" spans="1:22" x14ac:dyDescent="0.25">
      <c r="A68" s="118">
        <v>280</v>
      </c>
      <c r="B68" s="119">
        <f t="shared" ref="B68:Q70" si="24">B67</f>
        <v>244.25000000000003</v>
      </c>
      <c r="C68" s="119">
        <f t="shared" si="24"/>
        <v>257.07199999999995</v>
      </c>
      <c r="D68" s="119">
        <f t="shared" si="24"/>
        <v>269.89399999999995</v>
      </c>
      <c r="E68" s="119">
        <f t="shared" si="24"/>
        <v>282.71599999999989</v>
      </c>
      <c r="F68" s="119">
        <f t="shared" si="24"/>
        <v>295.5379999999999</v>
      </c>
      <c r="G68" s="119">
        <f t="shared" si="24"/>
        <v>308.35999999999996</v>
      </c>
      <c r="H68" s="119">
        <f t="shared" si="24"/>
        <v>321.18200000000002</v>
      </c>
      <c r="I68" s="119">
        <f t="shared" si="24"/>
        <v>334.00400000000002</v>
      </c>
      <c r="J68" s="119">
        <f t="shared" si="24"/>
        <v>346.82600000000002</v>
      </c>
      <c r="K68" s="119">
        <f t="shared" si="24"/>
        <v>359.64800000000002</v>
      </c>
      <c r="L68" s="119">
        <f t="shared" si="24"/>
        <v>372.47</v>
      </c>
      <c r="M68" s="119">
        <f t="shared" si="24"/>
        <v>385.29200000000003</v>
      </c>
      <c r="N68" s="119">
        <f t="shared" si="24"/>
        <v>398.11400000000003</v>
      </c>
      <c r="O68" s="119">
        <f t="shared" si="24"/>
        <v>410.93599999999998</v>
      </c>
      <c r="P68" s="119">
        <f t="shared" si="24"/>
        <v>423.75800000000004</v>
      </c>
      <c r="Q68" s="119">
        <f t="shared" si="24"/>
        <v>436.58</v>
      </c>
      <c r="R68" s="119">
        <f t="shared" si="23"/>
        <v>449.40199999999999</v>
      </c>
      <c r="S68" s="119">
        <f t="shared" si="23"/>
        <v>462.22399999999999</v>
      </c>
      <c r="T68" s="119">
        <f t="shared" si="23"/>
        <v>475.04599999999999</v>
      </c>
      <c r="U68" s="119">
        <f t="shared" si="23"/>
        <v>487.86800000000005</v>
      </c>
      <c r="V68" s="119">
        <f t="shared" si="23"/>
        <v>500.68999999999994</v>
      </c>
    </row>
    <row r="69" spans="1:22" x14ac:dyDescent="0.25">
      <c r="A69" s="1">
        <v>290</v>
      </c>
      <c r="B69" s="117">
        <f t="shared" si="24"/>
        <v>244.25000000000003</v>
      </c>
      <c r="C69" s="117">
        <f t="shared" si="24"/>
        <v>257.07199999999995</v>
      </c>
      <c r="D69" s="117">
        <f t="shared" si="24"/>
        <v>269.89399999999995</v>
      </c>
      <c r="E69" s="117">
        <f t="shared" si="24"/>
        <v>282.71599999999989</v>
      </c>
      <c r="F69" s="117">
        <f t="shared" si="24"/>
        <v>295.5379999999999</v>
      </c>
      <c r="G69" s="117">
        <f t="shared" si="24"/>
        <v>308.35999999999996</v>
      </c>
      <c r="H69" s="117">
        <f t="shared" si="24"/>
        <v>321.18200000000002</v>
      </c>
      <c r="I69" s="117">
        <f t="shared" si="24"/>
        <v>334.00400000000002</v>
      </c>
      <c r="J69" s="117">
        <f t="shared" si="24"/>
        <v>346.82600000000002</v>
      </c>
      <c r="K69" s="117">
        <f t="shared" si="24"/>
        <v>359.64800000000002</v>
      </c>
      <c r="L69" s="117">
        <f t="shared" si="24"/>
        <v>372.47</v>
      </c>
      <c r="M69" s="117">
        <f t="shared" si="24"/>
        <v>385.29200000000003</v>
      </c>
      <c r="N69" s="117">
        <f t="shared" si="24"/>
        <v>398.11400000000003</v>
      </c>
      <c r="O69" s="117">
        <f t="shared" si="24"/>
        <v>410.93599999999998</v>
      </c>
      <c r="P69" s="117">
        <f t="shared" si="24"/>
        <v>423.75800000000004</v>
      </c>
      <c r="Q69" s="117">
        <f t="shared" si="24"/>
        <v>436.58</v>
      </c>
      <c r="R69" s="117">
        <f t="shared" si="23"/>
        <v>449.40199999999999</v>
      </c>
      <c r="S69" s="117">
        <f t="shared" si="23"/>
        <v>462.22399999999999</v>
      </c>
      <c r="T69" s="117">
        <f t="shared" si="23"/>
        <v>475.04599999999999</v>
      </c>
      <c r="U69" s="117">
        <f t="shared" si="23"/>
        <v>487.86800000000005</v>
      </c>
      <c r="V69" s="117">
        <f t="shared" si="23"/>
        <v>500.68999999999994</v>
      </c>
    </row>
    <row r="70" spans="1:22" x14ac:dyDescent="0.25">
      <c r="A70" s="1">
        <v>300</v>
      </c>
      <c r="B70" s="117">
        <f t="shared" si="24"/>
        <v>244.25000000000003</v>
      </c>
      <c r="C70" s="117">
        <f t="shared" si="24"/>
        <v>257.07199999999995</v>
      </c>
      <c r="D70" s="117">
        <f t="shared" si="24"/>
        <v>269.89399999999995</v>
      </c>
      <c r="E70" s="117">
        <f t="shared" si="24"/>
        <v>282.71599999999989</v>
      </c>
      <c r="F70" s="117">
        <f t="shared" si="24"/>
        <v>295.5379999999999</v>
      </c>
      <c r="G70" s="117">
        <f t="shared" si="24"/>
        <v>308.35999999999996</v>
      </c>
      <c r="H70" s="117">
        <f t="shared" si="24"/>
        <v>321.18200000000002</v>
      </c>
      <c r="I70" s="117">
        <f t="shared" si="24"/>
        <v>334.00400000000002</v>
      </c>
      <c r="J70" s="117">
        <f t="shared" si="24"/>
        <v>346.82600000000002</v>
      </c>
      <c r="K70" s="117">
        <f t="shared" si="24"/>
        <v>359.64800000000002</v>
      </c>
      <c r="L70" s="117">
        <f t="shared" si="24"/>
        <v>372.47</v>
      </c>
      <c r="M70" s="117">
        <f t="shared" si="24"/>
        <v>385.29200000000003</v>
      </c>
      <c r="N70" s="117">
        <f t="shared" si="24"/>
        <v>398.11400000000003</v>
      </c>
      <c r="O70" s="117">
        <f t="shared" si="24"/>
        <v>410.93599999999998</v>
      </c>
      <c r="P70" s="117">
        <f t="shared" si="24"/>
        <v>423.75800000000004</v>
      </c>
      <c r="Q70" s="117">
        <f t="shared" si="24"/>
        <v>436.58</v>
      </c>
      <c r="R70" s="117">
        <f t="shared" si="23"/>
        <v>449.40199999999999</v>
      </c>
      <c r="S70" s="117">
        <f t="shared" si="23"/>
        <v>462.22399999999999</v>
      </c>
      <c r="T70" s="117">
        <f t="shared" si="23"/>
        <v>475.04599999999999</v>
      </c>
      <c r="U70" s="117">
        <f t="shared" si="23"/>
        <v>487.86800000000005</v>
      </c>
      <c r="V70" s="117">
        <f t="shared" si="23"/>
        <v>500.68999999999994</v>
      </c>
    </row>
    <row r="71" spans="1:22" x14ac:dyDescent="0.25">
      <c r="B71" s="120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</row>
    <row r="72" spans="1:22" x14ac:dyDescent="0.25">
      <c r="A72" t="s">
        <v>291</v>
      </c>
    </row>
    <row r="73" spans="1:22" x14ac:dyDescent="0.25">
      <c r="A73" s="1"/>
      <c r="B73" s="1">
        <v>100</v>
      </c>
      <c r="C73" s="1">
        <v>110</v>
      </c>
      <c r="D73" s="1">
        <v>120</v>
      </c>
      <c r="E73" s="1">
        <v>130</v>
      </c>
      <c r="F73" s="1">
        <v>140</v>
      </c>
      <c r="G73" s="1">
        <v>150</v>
      </c>
      <c r="H73" s="1">
        <v>160</v>
      </c>
      <c r="I73" s="1">
        <v>170</v>
      </c>
      <c r="J73" s="1">
        <v>180</v>
      </c>
      <c r="K73" s="1">
        <v>190</v>
      </c>
      <c r="L73" s="1">
        <v>200</v>
      </c>
      <c r="M73" s="1">
        <v>210</v>
      </c>
      <c r="N73" s="1">
        <v>220</v>
      </c>
      <c r="O73" s="1">
        <v>230</v>
      </c>
      <c r="P73" s="1">
        <v>240</v>
      </c>
      <c r="Q73" s="1">
        <v>250</v>
      </c>
      <c r="R73" s="1">
        <v>260</v>
      </c>
      <c r="S73" s="1">
        <v>270</v>
      </c>
      <c r="T73" s="1">
        <v>280</v>
      </c>
      <c r="U73" s="1">
        <v>290</v>
      </c>
      <c r="V73" s="1">
        <v>300</v>
      </c>
    </row>
    <row r="74" spans="1:22" x14ac:dyDescent="0.25">
      <c r="A74" s="121">
        <v>100</v>
      </c>
      <c r="B74" s="122">
        <f>'100 mm Catena Inox'!$E$45+'100 mm Catena Inox'!$E$46+'100 mm Catena Inox'!$E$47+'100 mm Catena Inox'!$E$48*2*A74/100+'100 mm Catena Inox'!$E$49+'100 mm Catena Inox'!$E$50</f>
        <v>40.46</v>
      </c>
      <c r="C74" s="123">
        <f>B74</f>
        <v>40.46</v>
      </c>
      <c r="D74" s="123">
        <f t="shared" ref="D74:S74" si="25">C74</f>
        <v>40.46</v>
      </c>
      <c r="E74" s="123">
        <f t="shared" si="25"/>
        <v>40.46</v>
      </c>
      <c r="F74" s="123">
        <f t="shared" si="25"/>
        <v>40.46</v>
      </c>
      <c r="G74" s="123">
        <f t="shared" si="25"/>
        <v>40.46</v>
      </c>
      <c r="H74" s="123">
        <f t="shared" si="25"/>
        <v>40.46</v>
      </c>
      <c r="I74" s="123">
        <f t="shared" si="25"/>
        <v>40.46</v>
      </c>
      <c r="J74" s="123">
        <f t="shared" si="25"/>
        <v>40.46</v>
      </c>
      <c r="K74" s="123">
        <f t="shared" si="25"/>
        <v>40.46</v>
      </c>
      <c r="L74" s="123">
        <f t="shared" si="25"/>
        <v>40.46</v>
      </c>
      <c r="M74" s="123">
        <f t="shared" si="25"/>
        <v>40.46</v>
      </c>
      <c r="N74" s="123">
        <f t="shared" si="25"/>
        <v>40.46</v>
      </c>
      <c r="O74" s="123">
        <f t="shared" si="25"/>
        <v>40.46</v>
      </c>
      <c r="P74" s="123">
        <f t="shared" si="25"/>
        <v>40.46</v>
      </c>
      <c r="Q74" s="123">
        <f t="shared" si="25"/>
        <v>40.46</v>
      </c>
      <c r="R74" s="123">
        <f t="shared" si="25"/>
        <v>40.46</v>
      </c>
      <c r="S74" s="123">
        <f t="shared" si="25"/>
        <v>40.46</v>
      </c>
      <c r="T74" s="123">
        <f t="shared" ref="S74:V89" si="26">S74</f>
        <v>40.46</v>
      </c>
      <c r="U74" s="123">
        <f t="shared" si="26"/>
        <v>40.46</v>
      </c>
      <c r="V74" s="123">
        <f t="shared" si="26"/>
        <v>40.46</v>
      </c>
    </row>
    <row r="75" spans="1:22" x14ac:dyDescent="0.25">
      <c r="A75" s="1">
        <v>110</v>
      </c>
      <c r="B75" s="122">
        <f>'100 mm Catena Inox'!$E$45+'100 mm Catena Inox'!$E$46+'100 mm Catena Inox'!$E$47+'100 mm Catena Inox'!$E$48*2*A75/100+'100 mm Catena Inox'!$E$49+'100 mm Catena Inox'!$E$50</f>
        <v>41.960000000000008</v>
      </c>
      <c r="C75" s="117">
        <f t="shared" ref="C75:R90" si="27">B75</f>
        <v>41.960000000000008</v>
      </c>
      <c r="D75" s="117">
        <f t="shared" si="27"/>
        <v>41.960000000000008</v>
      </c>
      <c r="E75" s="117">
        <f t="shared" si="27"/>
        <v>41.960000000000008</v>
      </c>
      <c r="F75" s="117">
        <f t="shared" si="27"/>
        <v>41.960000000000008</v>
      </c>
      <c r="G75" s="117">
        <f t="shared" si="27"/>
        <v>41.960000000000008</v>
      </c>
      <c r="H75" s="117">
        <f t="shared" si="27"/>
        <v>41.960000000000008</v>
      </c>
      <c r="I75" s="117">
        <f t="shared" si="27"/>
        <v>41.960000000000008</v>
      </c>
      <c r="J75" s="117">
        <f t="shared" si="27"/>
        <v>41.960000000000008</v>
      </c>
      <c r="K75" s="117">
        <f t="shared" si="27"/>
        <v>41.960000000000008</v>
      </c>
      <c r="L75" s="117">
        <f t="shared" si="27"/>
        <v>41.960000000000008</v>
      </c>
      <c r="M75" s="117">
        <f t="shared" si="27"/>
        <v>41.960000000000008</v>
      </c>
      <c r="N75" s="117">
        <f t="shared" si="27"/>
        <v>41.960000000000008</v>
      </c>
      <c r="O75" s="117">
        <f t="shared" si="27"/>
        <v>41.960000000000008</v>
      </c>
      <c r="P75" s="117">
        <f t="shared" si="27"/>
        <v>41.960000000000008</v>
      </c>
      <c r="Q75" s="117">
        <f t="shared" si="27"/>
        <v>41.960000000000008</v>
      </c>
      <c r="R75" s="117">
        <f t="shared" si="27"/>
        <v>41.960000000000008</v>
      </c>
      <c r="S75" s="117">
        <f t="shared" si="26"/>
        <v>41.960000000000008</v>
      </c>
      <c r="T75" s="117">
        <f t="shared" si="26"/>
        <v>41.960000000000008</v>
      </c>
      <c r="U75" s="117">
        <f t="shared" si="26"/>
        <v>41.960000000000008</v>
      </c>
      <c r="V75" s="117">
        <f t="shared" si="26"/>
        <v>41.960000000000008</v>
      </c>
    </row>
    <row r="76" spans="1:22" x14ac:dyDescent="0.25">
      <c r="A76" s="1">
        <v>120</v>
      </c>
      <c r="B76" s="122">
        <f>'100 mm Catena Inox'!$E$45+'100 mm Catena Inox'!$E$46+'100 mm Catena Inox'!$E$47+'100 mm Catena Inox'!$E$48*2*A76/100+'100 mm Catena Inox'!$E$49+'100 mm Catena Inox'!$E$50</f>
        <v>43.460000000000008</v>
      </c>
      <c r="C76" s="117">
        <f t="shared" si="27"/>
        <v>43.460000000000008</v>
      </c>
      <c r="D76" s="117">
        <f t="shared" si="27"/>
        <v>43.460000000000008</v>
      </c>
      <c r="E76" s="117">
        <f t="shared" si="27"/>
        <v>43.460000000000008</v>
      </c>
      <c r="F76" s="117">
        <f t="shared" si="27"/>
        <v>43.460000000000008</v>
      </c>
      <c r="G76" s="117">
        <f t="shared" si="27"/>
        <v>43.460000000000008</v>
      </c>
      <c r="H76" s="117">
        <f t="shared" si="27"/>
        <v>43.460000000000008</v>
      </c>
      <c r="I76" s="117">
        <f t="shared" si="27"/>
        <v>43.460000000000008</v>
      </c>
      <c r="J76" s="117">
        <f t="shared" si="27"/>
        <v>43.460000000000008</v>
      </c>
      <c r="K76" s="117">
        <f t="shared" si="27"/>
        <v>43.460000000000008</v>
      </c>
      <c r="L76" s="117">
        <f t="shared" si="27"/>
        <v>43.460000000000008</v>
      </c>
      <c r="M76" s="117">
        <f t="shared" si="27"/>
        <v>43.460000000000008</v>
      </c>
      <c r="N76" s="117">
        <f t="shared" si="27"/>
        <v>43.460000000000008</v>
      </c>
      <c r="O76" s="117">
        <f t="shared" si="27"/>
        <v>43.460000000000008</v>
      </c>
      <c r="P76" s="117">
        <f t="shared" si="27"/>
        <v>43.460000000000008</v>
      </c>
      <c r="Q76" s="117">
        <f t="shared" si="27"/>
        <v>43.460000000000008</v>
      </c>
      <c r="R76" s="117">
        <f t="shared" si="27"/>
        <v>43.460000000000008</v>
      </c>
      <c r="S76" s="117">
        <f t="shared" si="26"/>
        <v>43.460000000000008</v>
      </c>
      <c r="T76" s="117">
        <f t="shared" si="26"/>
        <v>43.460000000000008</v>
      </c>
      <c r="U76" s="117">
        <f t="shared" si="26"/>
        <v>43.460000000000008</v>
      </c>
      <c r="V76" s="117">
        <f t="shared" si="26"/>
        <v>43.460000000000008</v>
      </c>
    </row>
    <row r="77" spans="1:22" x14ac:dyDescent="0.25">
      <c r="A77" s="1">
        <v>130</v>
      </c>
      <c r="B77" s="122">
        <f>'100 mm Catena Inox'!$E$45+'100 mm Catena Inox'!$E$46+'100 mm Catena Inox'!$E$47+'100 mm Catena Inox'!$E$48*2*A77/100+'100 mm Catena Inox'!$E$49+'100 mm Catena Inox'!$E$50</f>
        <v>44.960000000000008</v>
      </c>
      <c r="C77" s="117">
        <f t="shared" si="27"/>
        <v>44.960000000000008</v>
      </c>
      <c r="D77" s="117">
        <f t="shared" si="27"/>
        <v>44.960000000000008</v>
      </c>
      <c r="E77" s="117">
        <f t="shared" si="27"/>
        <v>44.960000000000008</v>
      </c>
      <c r="F77" s="117">
        <f t="shared" si="27"/>
        <v>44.960000000000008</v>
      </c>
      <c r="G77" s="117">
        <f t="shared" si="27"/>
        <v>44.960000000000008</v>
      </c>
      <c r="H77" s="117">
        <f t="shared" si="27"/>
        <v>44.960000000000008</v>
      </c>
      <c r="I77" s="117">
        <f t="shared" si="27"/>
        <v>44.960000000000008</v>
      </c>
      <c r="J77" s="117">
        <f t="shared" si="27"/>
        <v>44.960000000000008</v>
      </c>
      <c r="K77" s="117">
        <f t="shared" si="27"/>
        <v>44.960000000000008</v>
      </c>
      <c r="L77" s="117">
        <f t="shared" si="27"/>
        <v>44.960000000000008</v>
      </c>
      <c r="M77" s="117">
        <f t="shared" si="27"/>
        <v>44.960000000000008</v>
      </c>
      <c r="N77" s="117">
        <f t="shared" si="27"/>
        <v>44.960000000000008</v>
      </c>
      <c r="O77" s="117">
        <f t="shared" si="27"/>
        <v>44.960000000000008</v>
      </c>
      <c r="P77" s="117">
        <f t="shared" si="27"/>
        <v>44.960000000000008</v>
      </c>
      <c r="Q77" s="117">
        <f t="shared" si="27"/>
        <v>44.960000000000008</v>
      </c>
      <c r="R77" s="117">
        <f t="shared" si="27"/>
        <v>44.960000000000008</v>
      </c>
      <c r="S77" s="117">
        <f t="shared" si="26"/>
        <v>44.960000000000008</v>
      </c>
      <c r="T77" s="117">
        <f t="shared" si="26"/>
        <v>44.960000000000008</v>
      </c>
      <c r="U77" s="117">
        <f t="shared" si="26"/>
        <v>44.960000000000008</v>
      </c>
      <c r="V77" s="117">
        <f t="shared" si="26"/>
        <v>44.960000000000008</v>
      </c>
    </row>
    <row r="78" spans="1:22" x14ac:dyDescent="0.25">
      <c r="A78" s="1">
        <v>140</v>
      </c>
      <c r="B78" s="122">
        <f>'100 mm Catena Inox'!$E$45+'100 mm Catena Inox'!$E$46+'100 mm Catena Inox'!$E$47+'100 mm Catena Inox'!$E$48*2*A78/100+'100 mm Catena Inox'!$E$49+'100 mm Catena Inox'!$E$50</f>
        <v>46.460000000000008</v>
      </c>
      <c r="C78" s="117">
        <f t="shared" si="27"/>
        <v>46.460000000000008</v>
      </c>
      <c r="D78" s="117">
        <f t="shared" si="27"/>
        <v>46.460000000000008</v>
      </c>
      <c r="E78" s="117">
        <f t="shared" si="27"/>
        <v>46.460000000000008</v>
      </c>
      <c r="F78" s="117">
        <f t="shared" si="27"/>
        <v>46.460000000000008</v>
      </c>
      <c r="G78" s="117">
        <f t="shared" si="27"/>
        <v>46.460000000000008</v>
      </c>
      <c r="H78" s="117">
        <f t="shared" si="27"/>
        <v>46.460000000000008</v>
      </c>
      <c r="I78" s="117">
        <f t="shared" si="27"/>
        <v>46.460000000000008</v>
      </c>
      <c r="J78" s="117">
        <f t="shared" si="27"/>
        <v>46.460000000000008</v>
      </c>
      <c r="K78" s="117">
        <f t="shared" si="27"/>
        <v>46.460000000000008</v>
      </c>
      <c r="L78" s="117">
        <f t="shared" si="27"/>
        <v>46.460000000000008</v>
      </c>
      <c r="M78" s="117">
        <f t="shared" si="27"/>
        <v>46.460000000000008</v>
      </c>
      <c r="N78" s="117">
        <f t="shared" si="27"/>
        <v>46.460000000000008</v>
      </c>
      <c r="O78" s="117">
        <f t="shared" si="27"/>
        <v>46.460000000000008</v>
      </c>
      <c r="P78" s="117">
        <f t="shared" si="27"/>
        <v>46.460000000000008</v>
      </c>
      <c r="Q78" s="117">
        <f t="shared" si="27"/>
        <v>46.460000000000008</v>
      </c>
      <c r="R78" s="117">
        <f t="shared" si="27"/>
        <v>46.460000000000008</v>
      </c>
      <c r="S78" s="117">
        <f t="shared" si="26"/>
        <v>46.460000000000008</v>
      </c>
      <c r="T78" s="117">
        <f t="shared" si="26"/>
        <v>46.460000000000008</v>
      </c>
      <c r="U78" s="117">
        <f t="shared" si="26"/>
        <v>46.460000000000008</v>
      </c>
      <c r="V78" s="117">
        <f t="shared" si="26"/>
        <v>46.460000000000008</v>
      </c>
    </row>
    <row r="79" spans="1:22" x14ac:dyDescent="0.25">
      <c r="A79" s="1">
        <v>150</v>
      </c>
      <c r="B79" s="122">
        <f>'100 mm Catena Inox'!$E$45+'100 mm Catena Inox'!$E$46+'100 mm Catena Inox'!$E$47+'100 mm Catena Inox'!$E$48*2*A79/100+'100 mm Catena Inox'!$E$49+'100 mm Catena Inox'!$E$50</f>
        <v>47.960000000000008</v>
      </c>
      <c r="C79" s="117">
        <f t="shared" si="27"/>
        <v>47.960000000000008</v>
      </c>
      <c r="D79" s="117">
        <f t="shared" si="27"/>
        <v>47.960000000000008</v>
      </c>
      <c r="E79" s="117">
        <f t="shared" si="27"/>
        <v>47.960000000000008</v>
      </c>
      <c r="F79" s="117">
        <f t="shared" si="27"/>
        <v>47.960000000000008</v>
      </c>
      <c r="G79" s="117">
        <f t="shared" si="27"/>
        <v>47.960000000000008</v>
      </c>
      <c r="H79" s="117">
        <f t="shared" si="27"/>
        <v>47.960000000000008</v>
      </c>
      <c r="I79" s="117">
        <f t="shared" si="27"/>
        <v>47.960000000000008</v>
      </c>
      <c r="J79" s="117">
        <f t="shared" si="27"/>
        <v>47.960000000000008</v>
      </c>
      <c r="K79" s="117">
        <f t="shared" si="27"/>
        <v>47.960000000000008</v>
      </c>
      <c r="L79" s="117">
        <f t="shared" si="27"/>
        <v>47.960000000000008</v>
      </c>
      <c r="M79" s="117">
        <f t="shared" si="27"/>
        <v>47.960000000000008</v>
      </c>
      <c r="N79" s="117">
        <f t="shared" si="27"/>
        <v>47.960000000000008</v>
      </c>
      <c r="O79" s="117">
        <f t="shared" si="27"/>
        <v>47.960000000000008</v>
      </c>
      <c r="P79" s="117">
        <f t="shared" si="27"/>
        <v>47.960000000000008</v>
      </c>
      <c r="Q79" s="117">
        <f t="shared" si="27"/>
        <v>47.960000000000008</v>
      </c>
      <c r="R79" s="117">
        <f t="shared" si="27"/>
        <v>47.960000000000008</v>
      </c>
      <c r="S79" s="117">
        <f t="shared" si="26"/>
        <v>47.960000000000008</v>
      </c>
      <c r="T79" s="117">
        <f t="shared" si="26"/>
        <v>47.960000000000008</v>
      </c>
      <c r="U79" s="117">
        <f t="shared" si="26"/>
        <v>47.960000000000008</v>
      </c>
      <c r="V79" s="117">
        <f t="shared" si="26"/>
        <v>47.960000000000008</v>
      </c>
    </row>
    <row r="80" spans="1:22" x14ac:dyDescent="0.25">
      <c r="A80" s="1">
        <v>160</v>
      </c>
      <c r="B80" s="122">
        <f>'100 mm Catena Inox'!$E$45+'100 mm Catena Inox'!$E$46+'100 mm Catena Inox'!$E$47+'100 mm Catena Inox'!$E$48*2*A80/100+'100 mm Catena Inox'!$E$49+'100 mm Catena Inox'!$E$50</f>
        <v>49.460000000000008</v>
      </c>
      <c r="C80" s="117">
        <f t="shared" si="27"/>
        <v>49.460000000000008</v>
      </c>
      <c r="D80" s="117">
        <f t="shared" si="27"/>
        <v>49.460000000000008</v>
      </c>
      <c r="E80" s="117">
        <f t="shared" si="27"/>
        <v>49.460000000000008</v>
      </c>
      <c r="F80" s="117">
        <f t="shared" si="27"/>
        <v>49.460000000000008</v>
      </c>
      <c r="G80" s="117">
        <f t="shared" si="27"/>
        <v>49.460000000000008</v>
      </c>
      <c r="H80" s="117">
        <f t="shared" si="27"/>
        <v>49.460000000000008</v>
      </c>
      <c r="I80" s="117">
        <f t="shared" si="27"/>
        <v>49.460000000000008</v>
      </c>
      <c r="J80" s="117">
        <f t="shared" si="27"/>
        <v>49.460000000000008</v>
      </c>
      <c r="K80" s="117">
        <f t="shared" si="27"/>
        <v>49.460000000000008</v>
      </c>
      <c r="L80" s="117">
        <f t="shared" si="27"/>
        <v>49.460000000000008</v>
      </c>
      <c r="M80" s="117">
        <f t="shared" si="27"/>
        <v>49.460000000000008</v>
      </c>
      <c r="N80" s="117">
        <f t="shared" si="27"/>
        <v>49.460000000000008</v>
      </c>
      <c r="O80" s="117">
        <f t="shared" si="27"/>
        <v>49.460000000000008</v>
      </c>
      <c r="P80" s="117">
        <f t="shared" si="27"/>
        <v>49.460000000000008</v>
      </c>
      <c r="Q80" s="117">
        <f t="shared" si="27"/>
        <v>49.460000000000008</v>
      </c>
      <c r="R80" s="117">
        <f t="shared" si="27"/>
        <v>49.460000000000008</v>
      </c>
      <c r="S80" s="117">
        <f t="shared" si="26"/>
        <v>49.460000000000008</v>
      </c>
      <c r="T80" s="117">
        <f t="shared" si="26"/>
        <v>49.460000000000008</v>
      </c>
      <c r="U80" s="117">
        <f t="shared" si="26"/>
        <v>49.460000000000008</v>
      </c>
      <c r="V80" s="117">
        <f t="shared" si="26"/>
        <v>49.460000000000008</v>
      </c>
    </row>
    <row r="81" spans="1:22" x14ac:dyDescent="0.25">
      <c r="A81" s="1">
        <v>170</v>
      </c>
      <c r="B81" s="122">
        <f>'100 mm Catena Inox'!$E$45+'100 mm Catena Inox'!$E$46+'100 mm Catena Inox'!$E$47+'100 mm Catena Inox'!$E$48*2*A81/100+'100 mm Catena Inox'!$E$49+'100 mm Catena Inox'!$E$50</f>
        <v>50.960000000000008</v>
      </c>
      <c r="C81" s="117">
        <f t="shared" si="27"/>
        <v>50.960000000000008</v>
      </c>
      <c r="D81" s="117">
        <f t="shared" si="27"/>
        <v>50.960000000000008</v>
      </c>
      <c r="E81" s="117">
        <f t="shared" si="27"/>
        <v>50.960000000000008</v>
      </c>
      <c r="F81" s="117">
        <f t="shared" si="27"/>
        <v>50.960000000000008</v>
      </c>
      <c r="G81" s="117">
        <f t="shared" si="27"/>
        <v>50.960000000000008</v>
      </c>
      <c r="H81" s="117">
        <f t="shared" si="27"/>
        <v>50.960000000000008</v>
      </c>
      <c r="I81" s="117">
        <f t="shared" si="27"/>
        <v>50.960000000000008</v>
      </c>
      <c r="J81" s="117">
        <f t="shared" si="27"/>
        <v>50.960000000000008</v>
      </c>
      <c r="K81" s="117">
        <f t="shared" si="27"/>
        <v>50.960000000000008</v>
      </c>
      <c r="L81" s="117">
        <f t="shared" si="27"/>
        <v>50.960000000000008</v>
      </c>
      <c r="M81" s="117">
        <f t="shared" si="27"/>
        <v>50.960000000000008</v>
      </c>
      <c r="N81" s="117">
        <f t="shared" si="27"/>
        <v>50.960000000000008</v>
      </c>
      <c r="O81" s="117">
        <f t="shared" si="27"/>
        <v>50.960000000000008</v>
      </c>
      <c r="P81" s="117">
        <f t="shared" si="27"/>
        <v>50.960000000000008</v>
      </c>
      <c r="Q81" s="117">
        <f t="shared" si="27"/>
        <v>50.960000000000008</v>
      </c>
      <c r="R81" s="117">
        <f t="shared" si="27"/>
        <v>50.960000000000008</v>
      </c>
      <c r="S81" s="117">
        <f t="shared" si="26"/>
        <v>50.960000000000008</v>
      </c>
      <c r="T81" s="117">
        <f t="shared" si="26"/>
        <v>50.960000000000008</v>
      </c>
      <c r="U81" s="117">
        <f t="shared" si="26"/>
        <v>50.960000000000008</v>
      </c>
      <c r="V81" s="117">
        <f t="shared" si="26"/>
        <v>50.960000000000008</v>
      </c>
    </row>
    <row r="82" spans="1:22" x14ac:dyDescent="0.25">
      <c r="A82" s="1">
        <v>180</v>
      </c>
      <c r="B82" s="122">
        <f>'100 mm Catena Inox'!$E$45+'100 mm Catena Inox'!$E$46+'100 mm Catena Inox'!$E$47+'100 mm Catena Inox'!$E$48*2*A82/100+'100 mm Catena Inox'!$E$49+'100 mm Catena Inox'!$E$50</f>
        <v>52.460000000000008</v>
      </c>
      <c r="C82" s="117">
        <f t="shared" si="27"/>
        <v>52.460000000000008</v>
      </c>
      <c r="D82" s="117">
        <f t="shared" si="27"/>
        <v>52.460000000000008</v>
      </c>
      <c r="E82" s="117">
        <f t="shared" si="27"/>
        <v>52.460000000000008</v>
      </c>
      <c r="F82" s="117">
        <f t="shared" si="27"/>
        <v>52.460000000000008</v>
      </c>
      <c r="G82" s="117">
        <f t="shared" si="27"/>
        <v>52.460000000000008</v>
      </c>
      <c r="H82" s="117">
        <f t="shared" si="27"/>
        <v>52.460000000000008</v>
      </c>
      <c r="I82" s="117">
        <f t="shared" si="27"/>
        <v>52.460000000000008</v>
      </c>
      <c r="J82" s="117">
        <f t="shared" si="27"/>
        <v>52.460000000000008</v>
      </c>
      <c r="K82" s="117">
        <f t="shared" si="27"/>
        <v>52.460000000000008</v>
      </c>
      <c r="L82" s="117">
        <f t="shared" si="27"/>
        <v>52.460000000000008</v>
      </c>
      <c r="M82" s="117">
        <f t="shared" si="27"/>
        <v>52.460000000000008</v>
      </c>
      <c r="N82" s="117">
        <f t="shared" si="27"/>
        <v>52.460000000000008</v>
      </c>
      <c r="O82" s="117">
        <f t="shared" si="27"/>
        <v>52.460000000000008</v>
      </c>
      <c r="P82" s="117">
        <f t="shared" si="27"/>
        <v>52.460000000000008</v>
      </c>
      <c r="Q82" s="117">
        <f t="shared" si="27"/>
        <v>52.460000000000008</v>
      </c>
      <c r="R82" s="117">
        <f t="shared" si="27"/>
        <v>52.460000000000008</v>
      </c>
      <c r="S82" s="117">
        <f t="shared" si="26"/>
        <v>52.460000000000008</v>
      </c>
      <c r="T82" s="117">
        <f t="shared" si="26"/>
        <v>52.460000000000008</v>
      </c>
      <c r="U82" s="117">
        <f t="shared" si="26"/>
        <v>52.460000000000008</v>
      </c>
      <c r="V82" s="117">
        <f t="shared" si="26"/>
        <v>52.460000000000008</v>
      </c>
    </row>
    <row r="83" spans="1:22" x14ac:dyDescent="0.25">
      <c r="A83" s="1">
        <v>190</v>
      </c>
      <c r="B83" s="122">
        <f>'100 mm Catena Inox'!$E$45+'100 mm Catena Inox'!$E$46+'100 mm Catena Inox'!$E$47+'100 mm Catena Inox'!$E$48*2*A83/100+'100 mm Catena Inox'!$E$49+'100 mm Catena Inox'!$E$50</f>
        <v>53.960000000000008</v>
      </c>
      <c r="C83" s="117">
        <f t="shared" si="27"/>
        <v>53.960000000000008</v>
      </c>
      <c r="D83" s="117">
        <f t="shared" si="27"/>
        <v>53.960000000000008</v>
      </c>
      <c r="E83" s="117">
        <f t="shared" si="27"/>
        <v>53.960000000000008</v>
      </c>
      <c r="F83" s="117">
        <f t="shared" si="27"/>
        <v>53.960000000000008</v>
      </c>
      <c r="G83" s="117">
        <f t="shared" si="27"/>
        <v>53.960000000000008</v>
      </c>
      <c r="H83" s="117">
        <f t="shared" si="27"/>
        <v>53.960000000000008</v>
      </c>
      <c r="I83" s="117">
        <f t="shared" si="27"/>
        <v>53.960000000000008</v>
      </c>
      <c r="J83" s="117">
        <f t="shared" si="27"/>
        <v>53.960000000000008</v>
      </c>
      <c r="K83" s="117">
        <f t="shared" si="27"/>
        <v>53.960000000000008</v>
      </c>
      <c r="L83" s="117">
        <f t="shared" si="27"/>
        <v>53.960000000000008</v>
      </c>
      <c r="M83" s="117">
        <f t="shared" si="27"/>
        <v>53.960000000000008</v>
      </c>
      <c r="N83" s="117">
        <f t="shared" si="27"/>
        <v>53.960000000000008</v>
      </c>
      <c r="O83" s="117">
        <f t="shared" si="27"/>
        <v>53.960000000000008</v>
      </c>
      <c r="P83" s="117">
        <f t="shared" si="27"/>
        <v>53.960000000000008</v>
      </c>
      <c r="Q83" s="117">
        <f t="shared" si="27"/>
        <v>53.960000000000008</v>
      </c>
      <c r="R83" s="117">
        <f t="shared" si="27"/>
        <v>53.960000000000008</v>
      </c>
      <c r="S83" s="117">
        <f t="shared" si="26"/>
        <v>53.960000000000008</v>
      </c>
      <c r="T83" s="117">
        <f t="shared" si="26"/>
        <v>53.960000000000008</v>
      </c>
      <c r="U83" s="117">
        <f t="shared" si="26"/>
        <v>53.960000000000008</v>
      </c>
      <c r="V83" s="117">
        <f t="shared" si="26"/>
        <v>53.960000000000008</v>
      </c>
    </row>
    <row r="84" spans="1:22" x14ac:dyDescent="0.25">
      <c r="A84" s="1">
        <v>200</v>
      </c>
      <c r="B84" s="122">
        <f>'100 mm Catena Inox'!$E$45+'100 mm Catena Inox'!$E$46+'100 mm Catena Inox'!$E$47+'100 mm Catena Inox'!$E$48*2*A84/100+'100 mm Catena Inox'!$E$49+'100 mm Catena Inox'!$E$50</f>
        <v>55.460000000000008</v>
      </c>
      <c r="C84" s="117">
        <f t="shared" si="27"/>
        <v>55.460000000000008</v>
      </c>
      <c r="D84" s="117">
        <f t="shared" si="27"/>
        <v>55.460000000000008</v>
      </c>
      <c r="E84" s="117">
        <f t="shared" si="27"/>
        <v>55.460000000000008</v>
      </c>
      <c r="F84" s="117">
        <f t="shared" si="27"/>
        <v>55.460000000000008</v>
      </c>
      <c r="G84" s="117">
        <f t="shared" si="27"/>
        <v>55.460000000000008</v>
      </c>
      <c r="H84" s="117">
        <f t="shared" si="27"/>
        <v>55.460000000000008</v>
      </c>
      <c r="I84" s="117">
        <f t="shared" si="27"/>
        <v>55.460000000000008</v>
      </c>
      <c r="J84" s="117">
        <f t="shared" si="27"/>
        <v>55.460000000000008</v>
      </c>
      <c r="K84" s="117">
        <f t="shared" si="27"/>
        <v>55.460000000000008</v>
      </c>
      <c r="L84" s="117">
        <f t="shared" si="27"/>
        <v>55.460000000000008</v>
      </c>
      <c r="M84" s="117">
        <f t="shared" si="27"/>
        <v>55.460000000000008</v>
      </c>
      <c r="N84" s="117">
        <f t="shared" si="27"/>
        <v>55.460000000000008</v>
      </c>
      <c r="O84" s="117">
        <f t="shared" si="27"/>
        <v>55.460000000000008</v>
      </c>
      <c r="P84" s="117">
        <f t="shared" si="27"/>
        <v>55.460000000000008</v>
      </c>
      <c r="Q84" s="117">
        <f t="shared" si="27"/>
        <v>55.460000000000008</v>
      </c>
      <c r="R84" s="117">
        <f t="shared" si="27"/>
        <v>55.460000000000008</v>
      </c>
      <c r="S84" s="117">
        <f t="shared" si="26"/>
        <v>55.460000000000008</v>
      </c>
      <c r="T84" s="117">
        <f t="shared" si="26"/>
        <v>55.460000000000008</v>
      </c>
      <c r="U84" s="117">
        <f t="shared" si="26"/>
        <v>55.460000000000008</v>
      </c>
      <c r="V84" s="117">
        <f t="shared" si="26"/>
        <v>55.460000000000008</v>
      </c>
    </row>
    <row r="85" spans="1:22" x14ac:dyDescent="0.25">
      <c r="A85" s="1">
        <v>210</v>
      </c>
      <c r="B85" s="122">
        <f>'100 mm Catena Inox'!$E$45+'100 mm Catena Inox'!$E$46+'100 mm Catena Inox'!$E$47+'100 mm Catena Inox'!$E$48*2*A85/100+'100 mm Catena Inox'!$E$49+'100 mm Catena Inox'!$E$50</f>
        <v>56.960000000000008</v>
      </c>
      <c r="C85" s="117">
        <f t="shared" si="27"/>
        <v>56.960000000000008</v>
      </c>
      <c r="D85" s="117">
        <f t="shared" si="27"/>
        <v>56.960000000000008</v>
      </c>
      <c r="E85" s="117">
        <f t="shared" si="27"/>
        <v>56.960000000000008</v>
      </c>
      <c r="F85" s="117">
        <f t="shared" si="27"/>
        <v>56.960000000000008</v>
      </c>
      <c r="G85" s="117">
        <f t="shared" si="27"/>
        <v>56.960000000000008</v>
      </c>
      <c r="H85" s="117">
        <f t="shared" si="27"/>
        <v>56.960000000000008</v>
      </c>
      <c r="I85" s="117">
        <f t="shared" si="27"/>
        <v>56.960000000000008</v>
      </c>
      <c r="J85" s="117">
        <f t="shared" si="27"/>
        <v>56.960000000000008</v>
      </c>
      <c r="K85" s="117">
        <f t="shared" si="27"/>
        <v>56.960000000000008</v>
      </c>
      <c r="L85" s="117">
        <f t="shared" si="27"/>
        <v>56.960000000000008</v>
      </c>
      <c r="M85" s="117">
        <f t="shared" si="27"/>
        <v>56.960000000000008</v>
      </c>
      <c r="N85" s="117">
        <f t="shared" si="27"/>
        <v>56.960000000000008</v>
      </c>
      <c r="O85" s="117">
        <f t="shared" si="27"/>
        <v>56.960000000000008</v>
      </c>
      <c r="P85" s="117">
        <f t="shared" si="27"/>
        <v>56.960000000000008</v>
      </c>
      <c r="Q85" s="117">
        <f t="shared" si="27"/>
        <v>56.960000000000008</v>
      </c>
      <c r="R85" s="117">
        <f t="shared" si="27"/>
        <v>56.960000000000008</v>
      </c>
      <c r="S85" s="117">
        <f t="shared" si="26"/>
        <v>56.960000000000008</v>
      </c>
      <c r="T85" s="117">
        <f t="shared" si="26"/>
        <v>56.960000000000008</v>
      </c>
      <c r="U85" s="117">
        <f t="shared" si="26"/>
        <v>56.960000000000008</v>
      </c>
      <c r="V85" s="117">
        <f t="shared" si="26"/>
        <v>56.960000000000008</v>
      </c>
    </row>
    <row r="86" spans="1:22" x14ac:dyDescent="0.25">
      <c r="A86" s="1">
        <v>220</v>
      </c>
      <c r="B86" s="122">
        <f>'100 mm Catena Inox'!$E$45+'100 mm Catena Inox'!$E$46+'100 mm Catena Inox'!$E$47+'100 mm Catena Inox'!$E$48*2*A86/100+'100 mm Catena Inox'!$E$49+'100 mm Catena Inox'!$E$50</f>
        <v>58.460000000000008</v>
      </c>
      <c r="C86" s="117">
        <f t="shared" si="27"/>
        <v>58.460000000000008</v>
      </c>
      <c r="D86" s="117">
        <f t="shared" si="27"/>
        <v>58.460000000000008</v>
      </c>
      <c r="E86" s="117">
        <f t="shared" si="27"/>
        <v>58.460000000000008</v>
      </c>
      <c r="F86" s="117">
        <f t="shared" si="27"/>
        <v>58.460000000000008</v>
      </c>
      <c r="G86" s="117">
        <f t="shared" si="27"/>
        <v>58.460000000000008</v>
      </c>
      <c r="H86" s="117">
        <f t="shared" si="27"/>
        <v>58.460000000000008</v>
      </c>
      <c r="I86" s="117">
        <f t="shared" si="27"/>
        <v>58.460000000000008</v>
      </c>
      <c r="J86" s="117">
        <f t="shared" si="27"/>
        <v>58.460000000000008</v>
      </c>
      <c r="K86" s="117">
        <f t="shared" si="27"/>
        <v>58.460000000000008</v>
      </c>
      <c r="L86" s="117">
        <f t="shared" si="27"/>
        <v>58.460000000000008</v>
      </c>
      <c r="M86" s="117">
        <f t="shared" si="27"/>
        <v>58.460000000000008</v>
      </c>
      <c r="N86" s="117">
        <f t="shared" si="27"/>
        <v>58.460000000000008</v>
      </c>
      <c r="O86" s="117">
        <f t="shared" si="27"/>
        <v>58.460000000000008</v>
      </c>
      <c r="P86" s="117">
        <f t="shared" si="27"/>
        <v>58.460000000000008</v>
      </c>
      <c r="Q86" s="117">
        <f t="shared" si="27"/>
        <v>58.460000000000008</v>
      </c>
      <c r="R86" s="117">
        <f t="shared" si="27"/>
        <v>58.460000000000008</v>
      </c>
      <c r="S86" s="117">
        <f t="shared" si="26"/>
        <v>58.460000000000008</v>
      </c>
      <c r="T86" s="117">
        <f t="shared" si="26"/>
        <v>58.460000000000008</v>
      </c>
      <c r="U86" s="117">
        <f t="shared" si="26"/>
        <v>58.460000000000008</v>
      </c>
      <c r="V86" s="117">
        <f t="shared" si="26"/>
        <v>58.460000000000008</v>
      </c>
    </row>
    <row r="87" spans="1:22" x14ac:dyDescent="0.25">
      <c r="A87" s="1">
        <v>230</v>
      </c>
      <c r="B87" s="122">
        <f>'100 mm Catena Inox'!$E$45+'100 mm Catena Inox'!$E$46+'100 mm Catena Inox'!$E$47+'100 mm Catena Inox'!$E$48*2*A87/100+'100 mm Catena Inox'!$E$49+'100 mm Catena Inox'!$E$50</f>
        <v>59.960000000000008</v>
      </c>
      <c r="C87" s="117">
        <f t="shared" si="27"/>
        <v>59.960000000000008</v>
      </c>
      <c r="D87" s="117">
        <f t="shared" si="27"/>
        <v>59.960000000000008</v>
      </c>
      <c r="E87" s="117">
        <f t="shared" si="27"/>
        <v>59.960000000000008</v>
      </c>
      <c r="F87" s="117">
        <f t="shared" si="27"/>
        <v>59.960000000000008</v>
      </c>
      <c r="G87" s="117">
        <f t="shared" si="27"/>
        <v>59.960000000000008</v>
      </c>
      <c r="H87" s="117">
        <f t="shared" si="27"/>
        <v>59.960000000000008</v>
      </c>
      <c r="I87" s="117">
        <f t="shared" si="27"/>
        <v>59.960000000000008</v>
      </c>
      <c r="J87" s="117">
        <f t="shared" si="27"/>
        <v>59.960000000000008</v>
      </c>
      <c r="K87" s="117">
        <f t="shared" si="27"/>
        <v>59.960000000000008</v>
      </c>
      <c r="L87" s="117">
        <f t="shared" si="27"/>
        <v>59.960000000000008</v>
      </c>
      <c r="M87" s="117">
        <f t="shared" si="27"/>
        <v>59.960000000000008</v>
      </c>
      <c r="N87" s="117">
        <f t="shared" si="27"/>
        <v>59.960000000000008</v>
      </c>
      <c r="O87" s="117">
        <f t="shared" si="27"/>
        <v>59.960000000000008</v>
      </c>
      <c r="P87" s="117">
        <f t="shared" si="27"/>
        <v>59.960000000000008</v>
      </c>
      <c r="Q87" s="117">
        <f t="shared" si="27"/>
        <v>59.960000000000008</v>
      </c>
      <c r="R87" s="117">
        <f t="shared" si="27"/>
        <v>59.960000000000008</v>
      </c>
      <c r="S87" s="117">
        <f t="shared" si="26"/>
        <v>59.960000000000008</v>
      </c>
      <c r="T87" s="117">
        <f t="shared" si="26"/>
        <v>59.960000000000008</v>
      </c>
      <c r="U87" s="117">
        <f t="shared" si="26"/>
        <v>59.960000000000008</v>
      </c>
      <c r="V87" s="117">
        <f t="shared" si="26"/>
        <v>59.960000000000008</v>
      </c>
    </row>
    <row r="88" spans="1:22" x14ac:dyDescent="0.25">
      <c r="A88" s="1">
        <v>240</v>
      </c>
      <c r="B88" s="122">
        <f>'100 mm Catena Inox'!$E$45+'100 mm Catena Inox'!$E$46+'100 mm Catena Inox'!$E$47+'100 mm Catena Inox'!$E$48*2*A88/100+'100 mm Catena Inox'!$E$49+'100 mm Catena Inox'!$E$50</f>
        <v>61.460000000000008</v>
      </c>
      <c r="C88" s="117">
        <f t="shared" si="27"/>
        <v>61.460000000000008</v>
      </c>
      <c r="D88" s="117">
        <f t="shared" si="27"/>
        <v>61.460000000000008</v>
      </c>
      <c r="E88" s="117">
        <f t="shared" si="27"/>
        <v>61.460000000000008</v>
      </c>
      <c r="F88" s="117">
        <f t="shared" si="27"/>
        <v>61.460000000000008</v>
      </c>
      <c r="G88" s="117">
        <f t="shared" si="27"/>
        <v>61.460000000000008</v>
      </c>
      <c r="H88" s="117">
        <f t="shared" si="27"/>
        <v>61.460000000000008</v>
      </c>
      <c r="I88" s="117">
        <f t="shared" si="27"/>
        <v>61.460000000000008</v>
      </c>
      <c r="J88" s="117">
        <f t="shared" si="27"/>
        <v>61.460000000000008</v>
      </c>
      <c r="K88" s="117">
        <f t="shared" si="27"/>
        <v>61.460000000000008</v>
      </c>
      <c r="L88" s="117">
        <f t="shared" si="27"/>
        <v>61.460000000000008</v>
      </c>
      <c r="M88" s="117">
        <f t="shared" si="27"/>
        <v>61.460000000000008</v>
      </c>
      <c r="N88" s="117">
        <f t="shared" si="27"/>
        <v>61.460000000000008</v>
      </c>
      <c r="O88" s="117">
        <f t="shared" si="27"/>
        <v>61.460000000000008</v>
      </c>
      <c r="P88" s="117">
        <f t="shared" si="27"/>
        <v>61.460000000000008</v>
      </c>
      <c r="Q88" s="117">
        <f t="shared" si="27"/>
        <v>61.460000000000008</v>
      </c>
      <c r="R88" s="117">
        <f t="shared" si="27"/>
        <v>61.460000000000008</v>
      </c>
      <c r="S88" s="117">
        <f t="shared" si="26"/>
        <v>61.460000000000008</v>
      </c>
      <c r="T88" s="117">
        <f t="shared" si="26"/>
        <v>61.460000000000008</v>
      </c>
      <c r="U88" s="117">
        <f t="shared" si="26"/>
        <v>61.460000000000008</v>
      </c>
      <c r="V88" s="117">
        <f t="shared" si="26"/>
        <v>61.460000000000008</v>
      </c>
    </row>
    <row r="89" spans="1:22" x14ac:dyDescent="0.25">
      <c r="A89" s="1">
        <v>250</v>
      </c>
      <c r="B89" s="122">
        <f>'100 mm Catena Inox'!$E$45+'100 mm Catena Inox'!$E$46+'100 mm Catena Inox'!$E$47+'100 mm Catena Inox'!$E$48*2*A89/100+'100 mm Catena Inox'!$E$49+'100 mm Catena Inox'!$E$50</f>
        <v>62.960000000000008</v>
      </c>
      <c r="C89" s="117">
        <f t="shared" si="27"/>
        <v>62.960000000000008</v>
      </c>
      <c r="D89" s="117">
        <f t="shared" si="27"/>
        <v>62.960000000000008</v>
      </c>
      <c r="E89" s="117">
        <f t="shared" si="27"/>
        <v>62.960000000000008</v>
      </c>
      <c r="F89" s="117">
        <f t="shared" si="27"/>
        <v>62.960000000000008</v>
      </c>
      <c r="G89" s="117">
        <f t="shared" si="27"/>
        <v>62.960000000000008</v>
      </c>
      <c r="H89" s="117">
        <f t="shared" si="27"/>
        <v>62.960000000000008</v>
      </c>
      <c r="I89" s="117">
        <f t="shared" si="27"/>
        <v>62.960000000000008</v>
      </c>
      <c r="J89" s="117">
        <f t="shared" si="27"/>
        <v>62.960000000000008</v>
      </c>
      <c r="K89" s="117">
        <f t="shared" si="27"/>
        <v>62.960000000000008</v>
      </c>
      <c r="L89" s="117">
        <f t="shared" si="27"/>
        <v>62.960000000000008</v>
      </c>
      <c r="M89" s="117">
        <f t="shared" si="27"/>
        <v>62.960000000000008</v>
      </c>
      <c r="N89" s="117">
        <f t="shared" si="27"/>
        <v>62.960000000000008</v>
      </c>
      <c r="O89" s="117">
        <f t="shared" si="27"/>
        <v>62.960000000000008</v>
      </c>
      <c r="P89" s="117">
        <f t="shared" si="27"/>
        <v>62.960000000000008</v>
      </c>
      <c r="Q89" s="117">
        <f t="shared" si="27"/>
        <v>62.960000000000008</v>
      </c>
      <c r="R89" s="117">
        <f t="shared" si="27"/>
        <v>62.960000000000008</v>
      </c>
      <c r="S89" s="117">
        <f t="shared" si="26"/>
        <v>62.960000000000008</v>
      </c>
      <c r="T89" s="117">
        <f t="shared" si="26"/>
        <v>62.960000000000008</v>
      </c>
      <c r="U89" s="117">
        <f t="shared" si="26"/>
        <v>62.960000000000008</v>
      </c>
      <c r="V89" s="117">
        <f t="shared" si="26"/>
        <v>62.960000000000008</v>
      </c>
    </row>
    <row r="90" spans="1:22" x14ac:dyDescent="0.25">
      <c r="A90" s="1">
        <v>260</v>
      </c>
      <c r="B90" s="122">
        <f>'100 mm Catena Inox'!$E$45+'100 mm Catena Inox'!$E$46+'100 mm Catena Inox'!$E$47+'100 mm Catena Inox'!$E$48*2*A90/100+'100 mm Catena Inox'!$E$49+'100 mm Catena Inox'!$E$50</f>
        <v>64.460000000000008</v>
      </c>
      <c r="C90" s="117">
        <f t="shared" si="27"/>
        <v>64.460000000000008</v>
      </c>
      <c r="D90" s="117">
        <f t="shared" si="27"/>
        <v>64.460000000000008</v>
      </c>
      <c r="E90" s="117">
        <f t="shared" si="27"/>
        <v>64.460000000000008</v>
      </c>
      <c r="F90" s="117">
        <f t="shared" si="27"/>
        <v>64.460000000000008</v>
      </c>
      <c r="G90" s="117">
        <f t="shared" si="27"/>
        <v>64.460000000000008</v>
      </c>
      <c r="H90" s="117">
        <f t="shared" si="27"/>
        <v>64.460000000000008</v>
      </c>
      <c r="I90" s="117">
        <f t="shared" si="27"/>
        <v>64.460000000000008</v>
      </c>
      <c r="J90" s="117">
        <f t="shared" si="27"/>
        <v>64.460000000000008</v>
      </c>
      <c r="K90" s="117">
        <f t="shared" si="27"/>
        <v>64.460000000000008</v>
      </c>
      <c r="L90" s="117">
        <f t="shared" si="27"/>
        <v>64.460000000000008</v>
      </c>
      <c r="M90" s="117">
        <f t="shared" si="27"/>
        <v>64.460000000000008</v>
      </c>
      <c r="N90" s="117">
        <f t="shared" si="27"/>
        <v>64.460000000000008</v>
      </c>
      <c r="O90" s="117">
        <f t="shared" si="27"/>
        <v>64.460000000000008</v>
      </c>
      <c r="P90" s="117">
        <f t="shared" si="27"/>
        <v>64.460000000000008</v>
      </c>
      <c r="Q90" s="117">
        <f t="shared" si="27"/>
        <v>64.460000000000008</v>
      </c>
      <c r="R90" s="117">
        <f t="shared" ref="R90:V94" si="28">Q90</f>
        <v>64.460000000000008</v>
      </c>
      <c r="S90" s="117">
        <f t="shared" si="28"/>
        <v>64.460000000000008</v>
      </c>
      <c r="T90" s="117">
        <f t="shared" si="28"/>
        <v>64.460000000000008</v>
      </c>
      <c r="U90" s="117">
        <f t="shared" si="28"/>
        <v>64.460000000000008</v>
      </c>
      <c r="V90" s="117">
        <f t="shared" si="28"/>
        <v>64.460000000000008</v>
      </c>
    </row>
    <row r="91" spans="1:22" x14ac:dyDescent="0.25">
      <c r="A91" s="1">
        <v>270</v>
      </c>
      <c r="B91" s="122">
        <f>'100 mm Catena Inox'!$E$45+'100 mm Catena Inox'!$E$46+'100 mm Catena Inox'!$E$47+'100 mm Catena Inox'!$E$48*2*A91/100+'100 mm Catena Inox'!$E$49+'100 mm Catena Inox'!$E$50</f>
        <v>65.960000000000008</v>
      </c>
      <c r="C91" s="117">
        <f t="shared" ref="C91:R94" si="29">B91</f>
        <v>65.960000000000008</v>
      </c>
      <c r="D91" s="117">
        <f t="shared" si="29"/>
        <v>65.960000000000008</v>
      </c>
      <c r="E91" s="117">
        <f t="shared" si="29"/>
        <v>65.960000000000008</v>
      </c>
      <c r="F91" s="117">
        <f t="shared" si="29"/>
        <v>65.960000000000008</v>
      </c>
      <c r="G91" s="117">
        <f t="shared" si="29"/>
        <v>65.960000000000008</v>
      </c>
      <c r="H91" s="117">
        <f t="shared" si="29"/>
        <v>65.960000000000008</v>
      </c>
      <c r="I91" s="117">
        <f t="shared" si="29"/>
        <v>65.960000000000008</v>
      </c>
      <c r="J91" s="117">
        <f t="shared" si="29"/>
        <v>65.960000000000008</v>
      </c>
      <c r="K91" s="117">
        <f t="shared" si="29"/>
        <v>65.960000000000008</v>
      </c>
      <c r="L91" s="117">
        <f t="shared" si="29"/>
        <v>65.960000000000008</v>
      </c>
      <c r="M91" s="117">
        <f t="shared" si="29"/>
        <v>65.960000000000008</v>
      </c>
      <c r="N91" s="117">
        <f t="shared" si="29"/>
        <v>65.960000000000008</v>
      </c>
      <c r="O91" s="117">
        <f t="shared" si="29"/>
        <v>65.960000000000008</v>
      </c>
      <c r="P91" s="117">
        <f t="shared" si="29"/>
        <v>65.960000000000008</v>
      </c>
      <c r="Q91" s="117">
        <f t="shared" si="29"/>
        <v>65.960000000000008</v>
      </c>
      <c r="R91" s="117">
        <f t="shared" si="29"/>
        <v>65.960000000000008</v>
      </c>
      <c r="S91" s="117">
        <f t="shared" si="28"/>
        <v>65.960000000000008</v>
      </c>
      <c r="T91" s="117">
        <f t="shared" si="28"/>
        <v>65.960000000000008</v>
      </c>
      <c r="U91" s="117">
        <f t="shared" si="28"/>
        <v>65.960000000000008</v>
      </c>
      <c r="V91" s="117">
        <f t="shared" si="28"/>
        <v>65.960000000000008</v>
      </c>
    </row>
    <row r="92" spans="1:22" x14ac:dyDescent="0.25">
      <c r="A92" s="1">
        <v>280</v>
      </c>
      <c r="B92" s="122">
        <f>'100 mm Catena Inox'!$E$45+'100 mm Catena Inox'!$E$46+'100 mm Catena Inox'!$E$47+'100 mm Catena Inox'!$E$48*2*A92/100+'100 mm Catena Inox'!$E$49+'100 mm Catena Inox'!$E$50</f>
        <v>67.460000000000008</v>
      </c>
      <c r="C92" s="117">
        <f t="shared" si="29"/>
        <v>67.460000000000008</v>
      </c>
      <c r="D92" s="117">
        <f t="shared" si="29"/>
        <v>67.460000000000008</v>
      </c>
      <c r="E92" s="117">
        <f t="shared" si="29"/>
        <v>67.460000000000008</v>
      </c>
      <c r="F92" s="117">
        <f t="shared" si="29"/>
        <v>67.460000000000008</v>
      </c>
      <c r="G92" s="117">
        <f t="shared" si="29"/>
        <v>67.460000000000008</v>
      </c>
      <c r="H92" s="117">
        <f t="shared" si="29"/>
        <v>67.460000000000008</v>
      </c>
      <c r="I92" s="117">
        <f t="shared" si="29"/>
        <v>67.460000000000008</v>
      </c>
      <c r="J92" s="117">
        <f t="shared" si="29"/>
        <v>67.460000000000008</v>
      </c>
      <c r="K92" s="117">
        <f t="shared" si="29"/>
        <v>67.460000000000008</v>
      </c>
      <c r="L92" s="117">
        <f t="shared" si="29"/>
        <v>67.460000000000008</v>
      </c>
      <c r="M92" s="117">
        <f t="shared" si="29"/>
        <v>67.460000000000008</v>
      </c>
      <c r="N92" s="117">
        <f t="shared" si="29"/>
        <v>67.460000000000008</v>
      </c>
      <c r="O92" s="117">
        <f t="shared" si="29"/>
        <v>67.460000000000008</v>
      </c>
      <c r="P92" s="117">
        <f t="shared" si="29"/>
        <v>67.460000000000008</v>
      </c>
      <c r="Q92" s="117">
        <f t="shared" si="29"/>
        <v>67.460000000000008</v>
      </c>
      <c r="R92" s="117">
        <f t="shared" si="29"/>
        <v>67.460000000000008</v>
      </c>
      <c r="S92" s="117">
        <f t="shared" si="28"/>
        <v>67.460000000000008</v>
      </c>
      <c r="T92" s="117">
        <f t="shared" si="28"/>
        <v>67.460000000000008</v>
      </c>
      <c r="U92" s="117">
        <f t="shared" si="28"/>
        <v>67.460000000000008</v>
      </c>
      <c r="V92" s="117">
        <f t="shared" si="28"/>
        <v>67.460000000000008</v>
      </c>
    </row>
    <row r="93" spans="1:22" x14ac:dyDescent="0.25">
      <c r="A93" s="1">
        <v>290</v>
      </c>
      <c r="B93" s="122">
        <f>'100 mm Catena Inox'!$E$45+'100 mm Catena Inox'!$E$46+'100 mm Catena Inox'!$E$47+'100 mm Catena Inox'!$E$48*2*A93/100+'100 mm Catena Inox'!$E$49+'100 mm Catena Inox'!$E$50</f>
        <v>68.960000000000008</v>
      </c>
      <c r="C93" s="117">
        <f t="shared" si="29"/>
        <v>68.960000000000008</v>
      </c>
      <c r="D93" s="117">
        <f t="shared" si="29"/>
        <v>68.960000000000008</v>
      </c>
      <c r="E93" s="117">
        <f t="shared" si="29"/>
        <v>68.960000000000008</v>
      </c>
      <c r="F93" s="117">
        <f t="shared" si="29"/>
        <v>68.960000000000008</v>
      </c>
      <c r="G93" s="117">
        <f t="shared" si="29"/>
        <v>68.960000000000008</v>
      </c>
      <c r="H93" s="117">
        <f t="shared" si="29"/>
        <v>68.960000000000008</v>
      </c>
      <c r="I93" s="117">
        <f t="shared" si="29"/>
        <v>68.960000000000008</v>
      </c>
      <c r="J93" s="117">
        <f t="shared" si="29"/>
        <v>68.960000000000008</v>
      </c>
      <c r="K93" s="117">
        <f t="shared" si="29"/>
        <v>68.960000000000008</v>
      </c>
      <c r="L93" s="117">
        <f t="shared" si="29"/>
        <v>68.960000000000008</v>
      </c>
      <c r="M93" s="117">
        <f t="shared" si="29"/>
        <v>68.960000000000008</v>
      </c>
      <c r="N93" s="117">
        <f t="shared" si="29"/>
        <v>68.960000000000008</v>
      </c>
      <c r="O93" s="117">
        <f t="shared" si="29"/>
        <v>68.960000000000008</v>
      </c>
      <c r="P93" s="117">
        <f t="shared" si="29"/>
        <v>68.960000000000008</v>
      </c>
      <c r="Q93" s="117">
        <f t="shared" si="29"/>
        <v>68.960000000000008</v>
      </c>
      <c r="R93" s="117">
        <f t="shared" si="29"/>
        <v>68.960000000000008</v>
      </c>
      <c r="S93" s="117">
        <f t="shared" si="28"/>
        <v>68.960000000000008</v>
      </c>
      <c r="T93" s="117">
        <f t="shared" si="28"/>
        <v>68.960000000000008</v>
      </c>
      <c r="U93" s="117">
        <f t="shared" si="28"/>
        <v>68.960000000000008</v>
      </c>
      <c r="V93" s="117">
        <f t="shared" si="28"/>
        <v>68.960000000000008</v>
      </c>
    </row>
    <row r="94" spans="1:22" x14ac:dyDescent="0.25">
      <c r="A94" s="1">
        <v>300</v>
      </c>
      <c r="B94" s="122">
        <f>'100 mm Catena Inox'!$E$45+'100 mm Catena Inox'!$E$46+'100 mm Catena Inox'!$E$47+'100 mm Catena Inox'!$E$48*2*A94/100+'100 mm Catena Inox'!$E$49+'100 mm Catena Inox'!$E$50</f>
        <v>70.460000000000008</v>
      </c>
      <c r="C94" s="117">
        <f t="shared" si="29"/>
        <v>70.460000000000008</v>
      </c>
      <c r="D94" s="117">
        <f t="shared" si="29"/>
        <v>70.460000000000008</v>
      </c>
      <c r="E94" s="117">
        <f t="shared" si="29"/>
        <v>70.460000000000008</v>
      </c>
      <c r="F94" s="117">
        <f t="shared" si="29"/>
        <v>70.460000000000008</v>
      </c>
      <c r="G94" s="117">
        <f t="shared" si="29"/>
        <v>70.460000000000008</v>
      </c>
      <c r="H94" s="117">
        <f t="shared" si="29"/>
        <v>70.460000000000008</v>
      </c>
      <c r="I94" s="117">
        <f t="shared" si="29"/>
        <v>70.460000000000008</v>
      </c>
      <c r="J94" s="117">
        <f t="shared" si="29"/>
        <v>70.460000000000008</v>
      </c>
      <c r="K94" s="117">
        <f t="shared" si="29"/>
        <v>70.460000000000008</v>
      </c>
      <c r="L94" s="117">
        <f t="shared" si="29"/>
        <v>70.460000000000008</v>
      </c>
      <c r="M94" s="117">
        <f t="shared" si="29"/>
        <v>70.460000000000008</v>
      </c>
      <c r="N94" s="117">
        <f t="shared" si="29"/>
        <v>70.460000000000008</v>
      </c>
      <c r="O94" s="117">
        <f t="shared" si="29"/>
        <v>70.460000000000008</v>
      </c>
      <c r="P94" s="117">
        <f t="shared" si="29"/>
        <v>70.460000000000008</v>
      </c>
      <c r="Q94" s="117">
        <f t="shared" si="29"/>
        <v>70.460000000000008</v>
      </c>
      <c r="R94" s="117">
        <f t="shared" si="29"/>
        <v>70.460000000000008</v>
      </c>
      <c r="S94" s="117">
        <f t="shared" si="28"/>
        <v>70.460000000000008</v>
      </c>
      <c r="T94" s="117">
        <f t="shared" si="28"/>
        <v>70.460000000000008</v>
      </c>
      <c r="U94" s="117">
        <f t="shared" si="28"/>
        <v>70.460000000000008</v>
      </c>
      <c r="V94" s="117">
        <f t="shared" si="28"/>
        <v>70.460000000000008</v>
      </c>
    </row>
  </sheetData>
  <pageMargins left="0.11811023622047245" right="0.11811023622047245" top="0.55118110236220474" bottom="0.74803149606299213" header="0.31496062992125984" footer="0.31496062992125984"/>
  <pageSetup paperSize="9" scale="77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60"/>
  <sheetViews>
    <sheetView workbookViewId="0">
      <selection activeCell="E19" sqref="E19"/>
    </sheetView>
  </sheetViews>
  <sheetFormatPr defaultColWidth="8.85546875" defaultRowHeight="15" x14ac:dyDescent="0.25"/>
  <cols>
    <col min="1" max="1" width="1" customWidth="1"/>
    <col min="2" max="2" width="12" customWidth="1"/>
    <col min="3" max="3" width="38.7109375" customWidth="1"/>
    <col min="4" max="4" width="8.28515625" customWidth="1"/>
    <col min="5" max="5" width="13.5703125" customWidth="1"/>
    <col min="6" max="6" width="9.7109375" customWidth="1"/>
    <col min="7" max="7" width="9.5703125" customWidth="1"/>
    <col min="8" max="8" width="14" customWidth="1"/>
    <col min="9" max="9" width="2" customWidth="1"/>
    <col min="10" max="10" width="10.5703125" customWidth="1"/>
    <col min="11" max="11" width="12.85546875" customWidth="1"/>
    <col min="14" max="14" width="20.5703125" customWidth="1"/>
  </cols>
  <sheetData>
    <row r="1" spans="1:9" x14ac:dyDescent="0.25">
      <c r="A1" s="28"/>
      <c r="B1" s="28"/>
      <c r="C1" s="28"/>
      <c r="D1" s="28"/>
      <c r="E1" s="28"/>
      <c r="F1" s="28"/>
      <c r="G1" s="28"/>
      <c r="H1" s="28"/>
    </row>
    <row r="2" spans="1:9" x14ac:dyDescent="0.25">
      <c r="A2" s="28"/>
      <c r="B2" s="28"/>
      <c r="C2" s="28"/>
      <c r="D2" s="28"/>
      <c r="E2" s="28"/>
      <c r="F2" s="28"/>
      <c r="G2" s="28"/>
      <c r="H2" s="28"/>
    </row>
    <row r="3" spans="1:9" x14ac:dyDescent="0.25">
      <c r="A3" s="28"/>
      <c r="B3" s="28"/>
      <c r="C3" s="28"/>
      <c r="D3" s="28"/>
      <c r="E3" s="28"/>
      <c r="F3" s="28"/>
      <c r="G3" s="28"/>
      <c r="H3" s="28"/>
    </row>
    <row r="4" spans="1:9" x14ac:dyDescent="0.25">
      <c r="A4" s="28"/>
      <c r="B4" s="28"/>
      <c r="C4" s="28"/>
      <c r="D4" s="28"/>
      <c r="E4" s="28"/>
      <c r="F4" s="28"/>
      <c r="G4" s="28"/>
      <c r="H4" s="28"/>
    </row>
    <row r="5" spans="1:9" x14ac:dyDescent="0.25">
      <c r="A5" s="28"/>
      <c r="B5" s="28"/>
      <c r="C5" s="28"/>
      <c r="D5" s="28"/>
      <c r="E5" s="28"/>
      <c r="F5" s="28"/>
      <c r="G5" s="28"/>
      <c r="H5" s="28"/>
    </row>
    <row r="6" spans="1:9" x14ac:dyDescent="0.25">
      <c r="A6" s="28"/>
      <c r="B6" s="28"/>
      <c r="C6" s="28"/>
      <c r="D6" s="28"/>
      <c r="E6" s="28"/>
      <c r="F6" s="28"/>
      <c r="G6" s="28"/>
      <c r="H6" s="28"/>
    </row>
    <row r="7" spans="1:9" x14ac:dyDescent="0.25">
      <c r="A7" s="28"/>
      <c r="B7" s="28"/>
      <c r="C7" s="28"/>
      <c r="D7" s="28"/>
      <c r="E7" s="28"/>
      <c r="F7" s="28"/>
      <c r="G7" s="28"/>
      <c r="H7" s="28"/>
    </row>
    <row r="8" spans="1:9" ht="15" customHeight="1" x14ac:dyDescent="0.35">
      <c r="A8" s="28"/>
      <c r="B8" s="148" t="s">
        <v>292</v>
      </c>
      <c r="C8" s="148"/>
      <c r="D8" s="148"/>
      <c r="E8" s="148"/>
      <c r="F8" s="148"/>
      <c r="G8" s="148"/>
      <c r="H8" s="148"/>
      <c r="I8" s="5"/>
    </row>
    <row r="9" spans="1:9" ht="15.75" customHeight="1" thickBot="1" x14ac:dyDescent="0.4">
      <c r="A9" s="28"/>
      <c r="B9" s="149"/>
      <c r="C9" s="149"/>
      <c r="D9" s="149"/>
      <c r="E9" s="149"/>
      <c r="F9" s="149"/>
      <c r="G9" s="149"/>
      <c r="H9" s="149"/>
      <c r="I9" s="5"/>
    </row>
    <row r="10" spans="1:9" ht="15.75" customHeight="1" thickTop="1" x14ac:dyDescent="0.5">
      <c r="A10" s="28"/>
      <c r="B10" s="29"/>
      <c r="C10" s="29"/>
      <c r="D10" s="29"/>
      <c r="E10" s="29"/>
      <c r="F10" s="29"/>
      <c r="G10" s="29"/>
      <c r="H10" s="29"/>
      <c r="I10" s="5"/>
    </row>
    <row r="11" spans="1:9" x14ac:dyDescent="0.25">
      <c r="A11" s="28"/>
      <c r="B11" s="7"/>
      <c r="C11" s="30" t="s">
        <v>22</v>
      </c>
      <c r="D11" s="28"/>
      <c r="E11" s="28"/>
      <c r="F11" s="28"/>
      <c r="G11" s="28"/>
      <c r="H11" s="28"/>
    </row>
    <row r="12" spans="1:9" x14ac:dyDescent="0.25">
      <c r="A12" s="28"/>
      <c r="B12" s="13"/>
      <c r="C12" s="30" t="s">
        <v>23</v>
      </c>
      <c r="D12" s="28"/>
      <c r="E12" s="28"/>
      <c r="F12" s="28"/>
      <c r="G12" s="28"/>
      <c r="H12" s="28"/>
    </row>
    <row r="13" spans="1:9" ht="15" customHeight="1" x14ac:dyDescent="0.25">
      <c r="A13" s="28"/>
      <c r="B13" s="14"/>
      <c r="C13" s="30" t="s">
        <v>14</v>
      </c>
      <c r="D13" s="28"/>
      <c r="E13" s="28"/>
      <c r="F13" s="28"/>
      <c r="G13" s="28"/>
      <c r="H13" s="28"/>
    </row>
    <row r="14" spans="1:9" ht="15" customHeight="1" x14ac:dyDescent="0.25">
      <c r="A14" s="28"/>
      <c r="B14" s="12"/>
      <c r="C14" s="30" t="s">
        <v>13</v>
      </c>
      <c r="D14" s="28"/>
      <c r="E14" s="28"/>
      <c r="F14" s="28"/>
      <c r="G14" s="28"/>
      <c r="H14" s="28"/>
    </row>
    <row r="15" spans="1:9" ht="15" customHeight="1" x14ac:dyDescent="0.25">
      <c r="A15" s="28"/>
      <c r="B15" s="20"/>
      <c r="C15" s="30" t="s">
        <v>21</v>
      </c>
      <c r="D15" s="28"/>
      <c r="E15" s="28"/>
      <c r="F15" s="28"/>
      <c r="G15" s="28"/>
      <c r="H15" s="28"/>
    </row>
    <row r="16" spans="1:9" ht="15" customHeight="1" x14ac:dyDescent="0.25">
      <c r="A16" s="28"/>
      <c r="B16" s="28"/>
      <c r="C16" s="30"/>
      <c r="D16" s="28"/>
      <c r="E16" s="28"/>
      <c r="F16" s="28"/>
      <c r="G16" s="28"/>
      <c r="H16" s="28"/>
    </row>
    <row r="17" spans="1:11" ht="16.5" customHeight="1" x14ac:dyDescent="0.25">
      <c r="A17" s="28"/>
      <c r="B17" s="1"/>
      <c r="C17" s="27" t="s">
        <v>179</v>
      </c>
      <c r="D17" s="17" t="s">
        <v>20</v>
      </c>
      <c r="E17" s="17" t="s">
        <v>6</v>
      </c>
      <c r="F17" s="17" t="s">
        <v>2</v>
      </c>
      <c r="G17" s="17" t="s">
        <v>3</v>
      </c>
      <c r="H17" s="21" t="s">
        <v>24</v>
      </c>
    </row>
    <row r="18" spans="1:11" x14ac:dyDescent="0.25">
      <c r="A18" s="28"/>
      <c r="B18" s="1"/>
      <c r="C18" s="1"/>
      <c r="D18" s="24">
        <v>4</v>
      </c>
      <c r="E18" s="25">
        <v>30</v>
      </c>
      <c r="F18" s="25">
        <v>2</v>
      </c>
      <c r="G18" s="25">
        <v>3</v>
      </c>
      <c r="H18" s="18">
        <f>G18*F18</f>
        <v>6</v>
      </c>
    </row>
    <row r="19" spans="1:11" ht="15.75" thickBot="1" x14ac:dyDescent="0.3">
      <c r="A19" s="28"/>
      <c r="B19" s="9" t="s">
        <v>5</v>
      </c>
      <c r="C19" s="9" t="s">
        <v>7</v>
      </c>
      <c r="D19" s="10" t="s">
        <v>8</v>
      </c>
      <c r="E19" s="10" t="s">
        <v>11</v>
      </c>
      <c r="F19" s="10" t="s">
        <v>9</v>
      </c>
      <c r="G19" s="10" t="s">
        <v>12</v>
      </c>
      <c r="H19" s="10" t="s">
        <v>10</v>
      </c>
    </row>
    <row r="20" spans="1:11" ht="15.75" thickTop="1" x14ac:dyDescent="0.25">
      <c r="A20" s="28"/>
      <c r="B20" s="38" t="s">
        <v>28</v>
      </c>
      <c r="C20" s="11"/>
      <c r="D20" s="11"/>
      <c r="E20" s="3"/>
      <c r="F20" s="23"/>
      <c r="G20" s="11"/>
      <c r="H20" s="3"/>
    </row>
    <row r="21" spans="1:11" x14ac:dyDescent="0.25">
      <c r="A21" s="28"/>
      <c r="B21" s="2" t="str">
        <f>IF($C$17="Bianco","RE1001-W",IF($C$17="Avorio","RE1001-LB",IF($C$17="Marrone","RE1001-BR",IF($C$17="Nero","RE1001-BK",IF($C$17="Argento","RE1001-S",IF($C$17="Ral a scelta","RE1001-MF"))))))</f>
        <v>RE1001-W</v>
      </c>
      <c r="C21" s="16" t="str">
        <f>IFERROR(VLOOKUP(B21,Dati!$B$1:$I$308,2,FALSE),"")</f>
        <v>P100 Cassonetto Bianco 9016</v>
      </c>
      <c r="D21" s="106">
        <f>IFERROR(VLOOKUP(B21,Dati!$B$2:$I$308,8,FALSE),"")</f>
        <v>27.85</v>
      </c>
      <c r="E21" s="3">
        <f>D21*(1-$E$18/100)</f>
        <v>19.495000000000001</v>
      </c>
      <c r="F21" s="3" t="s">
        <v>0</v>
      </c>
      <c r="G21" s="3">
        <f>F18</f>
        <v>2</v>
      </c>
      <c r="H21" s="3">
        <f t="shared" ref="H21:H28" si="0">E21*G21</f>
        <v>38.99</v>
      </c>
    </row>
    <row r="22" spans="1:11" x14ac:dyDescent="0.25">
      <c r="A22" s="28"/>
      <c r="B22" s="2" t="str">
        <f>IF($C$17="Bianco","RE1002-W",IF($C$17="Avorio","RE1002-LB",IF($C$17="Marrone","RE1002-BR",IF($C$17="Nero","RE1002-BK",IF($C$17="Argento","RE1002-S",IF($C$17="Ral a scelta","RE1002-MF"))))))</f>
        <v>RE1002-W</v>
      </c>
      <c r="C22" s="16" t="str">
        <f>IFERROR(VLOOKUP(B22,Dati!$B$1:$I$308,2,FALSE),"")</f>
        <v>P100 Cover Bianca 9016</v>
      </c>
      <c r="D22" s="106">
        <f>IFERROR(VLOOKUP(B22,Dati!$B$2:$I$308,8,FALSE),"")</f>
        <v>13.63</v>
      </c>
      <c r="E22" s="3">
        <f t="shared" ref="E22:E27" si="1">D22*(1-$E$18/100)</f>
        <v>9.5410000000000004</v>
      </c>
      <c r="F22" s="3" t="s">
        <v>0</v>
      </c>
      <c r="G22" s="3">
        <f>F18</f>
        <v>2</v>
      </c>
      <c r="H22" s="3">
        <f t="shared" si="0"/>
        <v>19.082000000000001</v>
      </c>
    </row>
    <row r="23" spans="1:11" x14ac:dyDescent="0.25">
      <c r="A23" s="28"/>
      <c r="B23" s="2" t="str">
        <f>IF($C$17="Bianco","RE1003-W",IF($C$17="Avorio","RE1003-LB",IF($C$17="Marrone","RE1003-BR",IF($C$17="Nero","RE1003-BK",IF($C$17="Argento","RE1003-S",IF($C$17="Ral a scelta","RE1003-MF"))))))</f>
        <v>RE1003-W</v>
      </c>
      <c r="C23" s="16" t="str">
        <f>IFERROR(VLOOKUP(B23,Dati!$B$1:$I$308,2,FALSE),"")</f>
        <v>P100 Cover Inferiore Bianca 9016</v>
      </c>
      <c r="D23" s="106">
        <f>IFERROR(VLOOKUP(B23,Dati!$B$2:$I$308,8,FALSE),"")</f>
        <v>8.0500000000000007</v>
      </c>
      <c r="E23" s="3">
        <f t="shared" si="1"/>
        <v>5.6349999999999998</v>
      </c>
      <c r="F23" s="3" t="s">
        <v>0</v>
      </c>
      <c r="G23" s="3">
        <f>F18</f>
        <v>2</v>
      </c>
      <c r="H23" s="3">
        <f t="shared" si="0"/>
        <v>11.27</v>
      </c>
      <c r="J23" s="32"/>
      <c r="K23" s="32"/>
    </row>
    <row r="24" spans="1:11" x14ac:dyDescent="0.25">
      <c r="A24" s="28"/>
      <c r="B24" s="2" t="str">
        <f>IF($C$17="Bianco","RE1005-W",IF($C$17="Avorio","RE1005-LB",IF($C$17="Marrone","RE1005-BR",IF($C$17="Nero","RE1005-BK",IF($C$17="Argento","RE1005-S",IF($C$17="Ral a scelta","RE1005-MF"))))))</f>
        <v>RE1005-W</v>
      </c>
      <c r="C24" s="16" t="str">
        <f>IFERROR(VLOOKUP(B24,Dati!$B$1:$I$308,2,FALSE),"")</f>
        <v>P100 Testate Bianche 9016</v>
      </c>
      <c r="D24" s="106">
        <f>IFERROR(VLOOKUP(B24,Dati!$B$2:$I$308,8,FALSE),"")</f>
        <v>54.5</v>
      </c>
      <c r="E24" s="3">
        <f t="shared" si="1"/>
        <v>38.15</v>
      </c>
      <c r="F24" s="3" t="s">
        <v>26</v>
      </c>
      <c r="G24" s="142">
        <v>1</v>
      </c>
      <c r="H24" s="3">
        <f t="shared" si="0"/>
        <v>38.15</v>
      </c>
      <c r="J24" s="32"/>
      <c r="K24" s="32"/>
    </row>
    <row r="25" spans="1:11" x14ac:dyDescent="0.25">
      <c r="A25" s="28"/>
      <c r="B25" s="2" t="str">
        <f>IF($C$17="Bianco","RE1011-W",IF($C$17="Avorio","RE1011-LB",IF($C$17="Marrone","RE1011-BR",IF($C$17="Nero","RE1011-BK",IF($C$17="Argento","RE1011-S",IF($C$17="Ral a scelta","RE1011-MF"))))))</f>
        <v>RE1011-W</v>
      </c>
      <c r="C25" s="16" t="str">
        <f>IFERROR(VLOOKUP(B25,Dati!$B$1:$I$308,2,FALSE),"")</f>
        <v>P100 Supporto Base a Soffitto Bianco 9016</v>
      </c>
      <c r="D25" s="106">
        <f>IFERROR(VLOOKUP(B25,Dati!$B$2:$I$308,8,FALSE),"")</f>
        <v>2.1800000000000002</v>
      </c>
      <c r="E25" s="3">
        <f t="shared" si="1"/>
        <v>1.526</v>
      </c>
      <c r="F25" s="3" t="s">
        <v>1</v>
      </c>
      <c r="G25" s="142">
        <f>IF(F18&lt;1.6,2,IF(F18&lt;2.1,3,IF(F18&lt;2.6,4,IF(F18&lt;3.8,5))))</f>
        <v>3</v>
      </c>
      <c r="H25" s="3">
        <f t="shared" si="0"/>
        <v>4.5780000000000003</v>
      </c>
      <c r="J25" s="32"/>
      <c r="K25" s="32"/>
    </row>
    <row r="26" spans="1:11" x14ac:dyDescent="0.25">
      <c r="A26" s="28"/>
      <c r="B26" s="2" t="str">
        <f>Dati!B38</f>
        <v>RESP5-7</v>
      </c>
      <c r="C26" s="16" t="str">
        <f>IFERROR(VLOOKUP(B26,Dati!$B$1:$I$308,2,FALSE),"")</f>
        <v>Spazzolino 5 x 7 mm</v>
      </c>
      <c r="D26" s="106">
        <f>IFERROR(VLOOKUP(B26,Dati!$B$2:$I$308,8,FALSE),"")</f>
        <v>0.93</v>
      </c>
      <c r="E26" s="3">
        <f t="shared" si="1"/>
        <v>0.65100000000000002</v>
      </c>
      <c r="F26" s="3" t="s">
        <v>0</v>
      </c>
      <c r="G26" s="3">
        <f>F18</f>
        <v>2</v>
      </c>
      <c r="H26" s="3">
        <f t="shared" si="0"/>
        <v>1.302</v>
      </c>
      <c r="J26" s="32"/>
      <c r="K26" s="32"/>
    </row>
    <row r="27" spans="1:11" x14ac:dyDescent="0.25">
      <c r="A27" s="28"/>
      <c r="B27" s="6" t="str">
        <f>Dati!B36</f>
        <v>VV10</v>
      </c>
      <c r="C27" s="16" t="str">
        <f>IFERROR(VLOOKUP(B27,Dati!$B$1:$I$308,2,FALSE),"")</f>
        <v>Set 6 viti allum 3,5*16 testata/cassonetto</v>
      </c>
      <c r="D27" s="106">
        <f>IFERROR(VLOOKUP(B27,Dati!$B$2:$I$308,8,FALSE),"")</f>
        <v>0.48</v>
      </c>
      <c r="E27" s="3">
        <f t="shared" si="1"/>
        <v>0.33599999999999997</v>
      </c>
      <c r="F27" s="3" t="s">
        <v>304</v>
      </c>
      <c r="G27" s="142">
        <v>1</v>
      </c>
      <c r="H27" s="3">
        <f t="shared" si="0"/>
        <v>0.33599999999999997</v>
      </c>
      <c r="J27" s="32"/>
      <c r="K27" s="32"/>
    </row>
    <row r="28" spans="1:11" x14ac:dyDescent="0.25">
      <c r="A28" s="28"/>
      <c r="B28" s="6" t="str">
        <f>Dati!B37</f>
        <v>VV11</v>
      </c>
      <c r="C28" s="16" t="str">
        <f>IFERROR(VLOOKUP(B28,Dati!$B$1:$I$308,2,FALSE),"")</f>
        <v>Set 2 viti 4*8 cover inf/testata</v>
      </c>
      <c r="D28" s="106">
        <f>IFERROR(VLOOKUP(B28,Dati!$B$2:$I$308,8,FALSE),"")</f>
        <v>0.2</v>
      </c>
      <c r="E28" s="3">
        <f t="shared" ref="E28" si="2">D28*(1-$E$18/100)</f>
        <v>0.13999999999999999</v>
      </c>
      <c r="F28" s="3" t="s">
        <v>304</v>
      </c>
      <c r="G28" s="142">
        <v>1</v>
      </c>
      <c r="H28" s="3">
        <f t="shared" si="0"/>
        <v>0.13999999999999999</v>
      </c>
      <c r="J28" s="32"/>
      <c r="K28" s="32"/>
    </row>
    <row r="29" spans="1:11" x14ac:dyDescent="0.25">
      <c r="A29" s="28"/>
      <c r="B29" s="37" t="s">
        <v>29</v>
      </c>
      <c r="C29" s="16" t="str">
        <f>IFERROR(VLOOKUP(B29,Dati!$A$2:$H$106,2,FALSE),"")</f>
        <v/>
      </c>
      <c r="D29" s="106" t="str">
        <f>IFERROR(VLOOKUP(B29,Dati!$B$2:$I$308,8,FALSE),"")</f>
        <v/>
      </c>
      <c r="E29" s="3"/>
      <c r="F29" s="3"/>
      <c r="G29" s="3"/>
      <c r="H29" s="3"/>
      <c r="J29" s="32"/>
      <c r="K29" s="32"/>
    </row>
    <row r="30" spans="1:11" x14ac:dyDescent="0.25">
      <c r="A30" s="28"/>
      <c r="B30" s="103" t="str">
        <f>Dati!B40</f>
        <v>RTU55</v>
      </c>
      <c r="C30" s="16" t="str">
        <f>IFERROR(VLOOKUP(B30,Dati!$B$1:$I$308,2,FALSE),"")</f>
        <v>Tubo da 55 mm</v>
      </c>
      <c r="D30" s="106">
        <f>IFERROR(VLOOKUP(B30,Dati!$B$2:$I$308,8,FALSE),"")</f>
        <v>32.5</v>
      </c>
      <c r="E30" s="3">
        <f t="shared" ref="E30:E43" si="3">D30*(1-$E$18/100)</f>
        <v>22.75</v>
      </c>
      <c r="F30" s="3" t="s">
        <v>0</v>
      </c>
      <c r="G30" s="3">
        <f>F18</f>
        <v>2</v>
      </c>
      <c r="H30" s="3">
        <f>E30*G30</f>
        <v>45.5</v>
      </c>
      <c r="J30" s="32"/>
      <c r="K30" s="32"/>
    </row>
    <row r="31" spans="1:11" x14ac:dyDescent="0.25">
      <c r="A31" s="28"/>
      <c r="B31" s="6" t="str">
        <f>IF($C$17="Bianco","RE1070-W",IF($C$17="Marrone","RE1070-BR",IF($C$17="Nero","RE1070-BK",IF($C$17="Argento","RE1070-G",IF($C$17="Ral a scelta","RE1070-BK")))))</f>
        <v>RE1070-W</v>
      </c>
      <c r="C31" s="16" t="str">
        <f>IFERROR(VLOOKUP(B31,Dati!$B$1:$I$308,2,FALSE),"")</f>
        <v>Argano con snodo bianco 9016</v>
      </c>
      <c r="D31" s="106">
        <f>IFERROR(VLOOKUP(B31,Dati!$B$2:$I$308,8,FALSE),"")</f>
        <v>72.27</v>
      </c>
      <c r="E31" s="3">
        <f t="shared" si="3"/>
        <v>50.588999999999992</v>
      </c>
      <c r="F31" s="11" t="s">
        <v>1</v>
      </c>
      <c r="G31" s="144">
        <v>1</v>
      </c>
      <c r="H31" s="3">
        <f t="shared" ref="H31:H50" si="4">E31*G31</f>
        <v>50.588999999999992</v>
      </c>
      <c r="J31" s="32"/>
      <c r="K31" s="32"/>
    </row>
    <row r="32" spans="1:11" x14ac:dyDescent="0.25">
      <c r="A32" s="28"/>
      <c r="B32" s="103" t="str">
        <f>Dati!B72</f>
        <v>RE1073</v>
      </c>
      <c r="C32" s="16" t="str">
        <f>IFERROR(VLOOKUP(B32,Dati!$B$1:$I$308,2,FALSE),"")</f>
        <v>Piastra di installazione per argano</v>
      </c>
      <c r="D32" s="106">
        <f>IFERROR(VLOOKUP(B32,Dati!$B$2:$I$308,8,FALSE),"")</f>
        <v>5.24</v>
      </c>
      <c r="E32" s="3">
        <f t="shared" si="3"/>
        <v>3.6679999999999997</v>
      </c>
      <c r="F32" s="11" t="s">
        <v>1</v>
      </c>
      <c r="G32" s="144">
        <v>1</v>
      </c>
      <c r="H32" s="3">
        <f t="shared" si="4"/>
        <v>3.6679999999999997</v>
      </c>
      <c r="J32" s="32"/>
      <c r="K32" s="32"/>
    </row>
    <row r="33" spans="1:11" x14ac:dyDescent="0.25">
      <c r="A33" s="28"/>
      <c r="B33" s="103" t="str">
        <f>Dati!B71</f>
        <v>RE1072</v>
      </c>
      <c r="C33" s="16" t="str">
        <f>IFERROR(VLOOKUP(B33,Dati!$B$1:$I$308,2,FALSE),"")</f>
        <v>Calotta lato argano</v>
      </c>
      <c r="D33" s="106">
        <f>IFERROR(VLOOKUP(B33,Dati!$B$2:$I$308,8,FALSE),"")</f>
        <v>5.12</v>
      </c>
      <c r="E33" s="3">
        <f t="shared" ref="E33" si="5">D33*(1-$E$18/100)</f>
        <v>3.5839999999999996</v>
      </c>
      <c r="F33" s="11" t="s">
        <v>1</v>
      </c>
      <c r="G33" s="144">
        <v>1</v>
      </c>
      <c r="H33" s="3">
        <f t="shared" si="4"/>
        <v>3.5839999999999996</v>
      </c>
      <c r="J33" s="32"/>
      <c r="K33" s="32"/>
    </row>
    <row r="34" spans="1:11" x14ac:dyDescent="0.25">
      <c r="A34" s="28"/>
      <c r="B34" s="2" t="str">
        <f>Dati!B74</f>
        <v>RE1075</v>
      </c>
      <c r="C34" s="16" t="str">
        <f>IFERROR(VLOOKUP(B34,Dati!$B$1:$I$308,2,FALSE),"")</f>
        <v>Calotta con stopper</v>
      </c>
      <c r="D34" s="106">
        <f>IFERROR(VLOOKUP(B34,Dati!$B$2:$I$308,8,FALSE),"")</f>
        <v>11.76</v>
      </c>
      <c r="E34" s="3">
        <f t="shared" si="3"/>
        <v>8.2319999999999993</v>
      </c>
      <c r="F34" s="11" t="s">
        <v>1</v>
      </c>
      <c r="G34" s="144">
        <v>1</v>
      </c>
      <c r="H34" s="3">
        <f t="shared" si="4"/>
        <v>8.2319999999999993</v>
      </c>
      <c r="J34" s="32"/>
      <c r="K34" s="32"/>
    </row>
    <row r="35" spans="1:11" ht="30" x14ac:dyDescent="0.25">
      <c r="A35" s="28"/>
      <c r="B35" s="129" t="str">
        <f>Dati!B73</f>
        <v>VV70</v>
      </c>
      <c r="C35" s="16" t="str">
        <f>IFERROR(VLOOKUP(B35,Dati!$B$1:$I$308,2,FALSE),"")</f>
        <v>Set 2 Viti e Dado M6*25 Vite argano/piastra</v>
      </c>
      <c r="D35" s="106">
        <f>IFERROR(VLOOKUP(B35,Dati!$B$2:$I$308,8,FALSE),"")</f>
        <v>1.6</v>
      </c>
      <c r="E35" s="3">
        <f t="shared" si="3"/>
        <v>1.1199999999999999</v>
      </c>
      <c r="F35" s="11" t="s">
        <v>304</v>
      </c>
      <c r="G35" s="144">
        <v>1</v>
      </c>
      <c r="H35" s="3">
        <f t="shared" si="4"/>
        <v>1.1199999999999999</v>
      </c>
      <c r="J35" s="32"/>
      <c r="K35" s="32"/>
    </row>
    <row r="36" spans="1:11" x14ac:dyDescent="0.25">
      <c r="A36" s="28"/>
      <c r="B36" s="37" t="s">
        <v>30</v>
      </c>
      <c r="C36" s="16" t="str">
        <f>IFERROR(VLOOKUP(B36,Dati!$B$1:$I$308,2,FALSE),"")</f>
        <v/>
      </c>
      <c r="D36" s="106" t="str">
        <f>IFERROR(VLOOKUP(B36,Dati!$B$2:$I$308,8,FALSE),"")</f>
        <v/>
      </c>
      <c r="E36" s="3"/>
      <c r="F36" s="11"/>
      <c r="G36" s="11"/>
      <c r="H36" s="3"/>
      <c r="J36" s="32"/>
      <c r="K36" s="32"/>
    </row>
    <row r="37" spans="1:11" x14ac:dyDescent="0.25">
      <c r="A37" s="28"/>
      <c r="B37" s="6" t="str">
        <f>IF($C$17="Bianco","RE1030-W",IF($C$17="Avorio","RE1030-LB",IF($C$17="Marrone","RE1030-BR",IF($C$17="Nero","RE1030-BK",IF($C$17="Argento","RE1030-S",IF($C$17="Ral a scelta","RE1030-MF"))))))</f>
        <v>RE1030-W</v>
      </c>
      <c r="C37" s="16" t="str">
        <f>IFERROR(VLOOKUP(B37,Dati!$B$1:$I$308,2,FALSE),"")</f>
        <v>P100 Terminale Bianco 9016</v>
      </c>
      <c r="D37" s="106">
        <f>IFERROR(VLOOKUP(B37,Dati!$B$2:$I$308,8,FALSE),"")</f>
        <v>12.64</v>
      </c>
      <c r="E37" s="3">
        <f t="shared" si="3"/>
        <v>8.847999999999999</v>
      </c>
      <c r="F37" s="11" t="s">
        <v>0</v>
      </c>
      <c r="G37" s="11">
        <f>F18</f>
        <v>2</v>
      </c>
      <c r="H37" s="3">
        <f>E37*G37</f>
        <v>17.695999999999998</v>
      </c>
      <c r="J37" s="32"/>
      <c r="K37" s="32"/>
    </row>
    <row r="38" spans="1:11" x14ac:dyDescent="0.25">
      <c r="A38" s="28"/>
      <c r="B38" s="6" t="str">
        <f>IF($C$17="Bianco","RE1037-W",IF($C$17="Avorio","RE1037-BK",IF($C$17="Marrone","RE1037-BK",IF($C$17="Nero","RE1037-BK",IF($C$17="Argento","RE1037-G",IF($C$17="Ral a scelta","RE1037-BK"))))))</f>
        <v>RE1037-W</v>
      </c>
      <c r="C38" s="16" t="str">
        <f>IFERROR(VLOOKUP(B38,Dati!$B$1:$I$308,2,FALSE),"")</f>
        <v>P100 Scivoli per cavo inox Bianchi</v>
      </c>
      <c r="D38" s="106">
        <f>IFERROR(VLOOKUP(B38,Dati!$B$2:$I$308,8,FALSE),"")</f>
        <v>6.76</v>
      </c>
      <c r="E38" s="3">
        <f t="shared" si="3"/>
        <v>4.7319999999999993</v>
      </c>
      <c r="F38" s="11" t="s">
        <v>26</v>
      </c>
      <c r="G38" s="144">
        <v>1</v>
      </c>
      <c r="H38" s="3">
        <f t="shared" si="4"/>
        <v>4.7319999999999993</v>
      </c>
      <c r="J38" s="32"/>
      <c r="K38" s="32"/>
    </row>
    <row r="39" spans="1:11" x14ac:dyDescent="0.25">
      <c r="A39" s="28"/>
      <c r="B39" s="6" t="str">
        <f>Dati!B142</f>
        <v>VV31</v>
      </c>
      <c r="C39" s="16" t="str">
        <f>IFERROR(VLOOKUP(B39,Dati!$B$1:$I$308,2,FALSE),"")</f>
        <v>Set 4 viti 3*10 scivoli/terminale</v>
      </c>
      <c r="D39" s="106">
        <f>IFERROR(VLOOKUP(B39,Dati!$B$2:$I$308,8,FALSE),"")</f>
        <v>0.32</v>
      </c>
      <c r="E39" s="3">
        <f t="shared" ref="E39" si="6">D39*(1-$E$18/100)</f>
        <v>0.22399999999999998</v>
      </c>
      <c r="F39" s="11" t="s">
        <v>304</v>
      </c>
      <c r="G39" s="144">
        <v>1</v>
      </c>
      <c r="H39" s="3">
        <f t="shared" si="4"/>
        <v>0.22399999999999998</v>
      </c>
      <c r="J39" s="32"/>
      <c r="K39" s="32"/>
    </row>
    <row r="40" spans="1:11" x14ac:dyDescent="0.25">
      <c r="A40" s="28"/>
      <c r="B40" s="6" t="s">
        <v>168</v>
      </c>
      <c r="C40" s="16" t="str">
        <f>IFERROR(VLOOKUP(B40,Dati!$B$1:$I$308,2,FALSE),"")</f>
        <v>Tondino per tessuto</v>
      </c>
      <c r="D40" s="106">
        <f>IFERROR(VLOOKUP(B40,Dati!$B$2:$I$308,8,FALSE),"")</f>
        <v>1.8</v>
      </c>
      <c r="E40" s="3">
        <f t="shared" si="3"/>
        <v>1.26</v>
      </c>
      <c r="F40" s="11" t="s">
        <v>0</v>
      </c>
      <c r="G40" s="11">
        <f>F18</f>
        <v>2</v>
      </c>
      <c r="H40" s="3">
        <f t="shared" si="4"/>
        <v>2.52</v>
      </c>
      <c r="J40" s="32"/>
      <c r="K40" s="32"/>
    </row>
    <row r="41" spans="1:11" x14ac:dyDescent="0.25">
      <c r="A41" s="28"/>
      <c r="B41" s="6" t="str">
        <f>Dati!B135</f>
        <v>RE1031</v>
      </c>
      <c r="C41" s="16" t="str">
        <f>IFERROR(VLOOKUP(B41,Dati!$B$1:$I$308,2,FALSE),"")</f>
        <v>Peso tondo da 5 mm, 2 mt</v>
      </c>
      <c r="D41" s="106">
        <f>IFERROR(VLOOKUP(B41,Dati!$B$2:$I$308,8,FALSE),"")</f>
        <v>7.9</v>
      </c>
      <c r="E41" s="3">
        <f t="shared" si="3"/>
        <v>5.53</v>
      </c>
      <c r="F41" s="11" t="s">
        <v>0</v>
      </c>
      <c r="G41" s="11">
        <f>F18*2</f>
        <v>4</v>
      </c>
      <c r="H41" s="3">
        <f t="shared" si="4"/>
        <v>22.12</v>
      </c>
      <c r="J41" s="32"/>
      <c r="K41" s="32"/>
    </row>
    <row r="42" spans="1:11" x14ac:dyDescent="0.25">
      <c r="A42" s="28"/>
      <c r="B42" s="6" t="str">
        <f>Dati!B136</f>
        <v>RE1032</v>
      </c>
      <c r="C42" s="16" t="str">
        <f>IFERROR(VLOOKUP(B42,Dati!$B$1:$I$308,2,FALSE),"")</f>
        <v>Peso quadro da 7 mm, 2 mt</v>
      </c>
      <c r="D42" s="106">
        <f>IFERROR(VLOOKUP(B42,Dati!$B$2:$I$308,8,FALSE),"")</f>
        <v>5.25</v>
      </c>
      <c r="E42" s="3">
        <f t="shared" si="3"/>
        <v>3.6749999999999998</v>
      </c>
      <c r="F42" s="11" t="s">
        <v>0</v>
      </c>
      <c r="G42" s="11">
        <f>F18*2</f>
        <v>4</v>
      </c>
      <c r="H42" s="3">
        <f t="shared" si="4"/>
        <v>14.7</v>
      </c>
      <c r="J42" s="32"/>
      <c r="K42" s="32"/>
    </row>
    <row r="43" spans="1:11" x14ac:dyDescent="0.25">
      <c r="A43" s="28"/>
      <c r="B43" s="6" t="str">
        <f>Dati!B134</f>
        <v>RE1038-BK</v>
      </c>
      <c r="C43" s="16" t="str">
        <f>IFERROR(VLOOKUP(B43,Dati!$B$1:$I$308,2,FALSE),"")</f>
        <v>Profilo Antigoccia Nero</v>
      </c>
      <c r="D43" s="106">
        <f>IFERROR(VLOOKUP(B43,Dati!$B$2:$I$308,8,FALSE),"")</f>
        <v>4.5199999999999996</v>
      </c>
      <c r="E43" s="3">
        <f t="shared" si="3"/>
        <v>3.1639999999999997</v>
      </c>
      <c r="F43" s="11" t="s">
        <v>0</v>
      </c>
      <c r="G43" s="11">
        <f>F18</f>
        <v>2</v>
      </c>
      <c r="H43" s="3">
        <f t="shared" si="4"/>
        <v>6.3279999999999994</v>
      </c>
      <c r="J43" s="32"/>
      <c r="K43" s="32"/>
    </row>
    <row r="44" spans="1:11" x14ac:dyDescent="0.25">
      <c r="A44" s="28"/>
      <c r="B44" s="37" t="s">
        <v>205</v>
      </c>
      <c r="C44" s="16" t="str">
        <f>IFERROR(VLOOKUP(B44,Dati!$B$1:$I$308,2,FALSE),"")</f>
        <v/>
      </c>
      <c r="D44" s="106" t="str">
        <f>IFERROR(VLOOKUP(B44,Dati!$B$2:$I$308,8,FALSE),"")</f>
        <v/>
      </c>
      <c r="E44" s="3"/>
      <c r="F44" s="11"/>
      <c r="G44" s="11"/>
      <c r="H44" s="3"/>
      <c r="J44" s="32"/>
      <c r="K44" s="32"/>
    </row>
    <row r="45" spans="1:11" x14ac:dyDescent="0.25">
      <c r="A45" s="28"/>
      <c r="B45" s="6" t="s">
        <v>246</v>
      </c>
      <c r="C45" s="16" t="str">
        <f>IFERROR(VLOOKUP(B45,Dati!$B$1:$I$308,2,FALSE),"")</f>
        <v>Staffe a L per guida Inox</v>
      </c>
      <c r="D45" s="106">
        <f>IFERROR(VLOOKUP(B45,Dati!$B$2:$I$308,8,FALSE),"")</f>
        <v>0.96</v>
      </c>
      <c r="E45" s="3">
        <f t="shared" ref="E45:E50" si="7">D45*(1-$E$18/100)</f>
        <v>0.67199999999999993</v>
      </c>
      <c r="F45" s="11" t="s">
        <v>26</v>
      </c>
      <c r="G45" s="144">
        <v>1</v>
      </c>
      <c r="H45" s="3">
        <f t="shared" si="4"/>
        <v>0.67199999999999993</v>
      </c>
      <c r="J45" s="32"/>
      <c r="K45" s="32"/>
    </row>
    <row r="46" spans="1:11" x14ac:dyDescent="0.25">
      <c r="A46" s="28"/>
      <c r="B46" s="6" t="str">
        <f>Dati!B109</f>
        <v>VV40</v>
      </c>
      <c r="C46" s="16" t="str">
        <f>IFERROR(VLOOKUP(B46,Dati!$B$1:$I$308,2,FALSE),"")</f>
        <v>Set 6 viti M5*10 staffaL/testata</v>
      </c>
      <c r="D46" s="106">
        <f>IFERROR(VLOOKUP(B46,Dati!$B$2:$I$308,8,FALSE),"")</f>
        <v>0.48</v>
      </c>
      <c r="E46" s="3">
        <f t="shared" ref="E46" si="8">D46*(1-$E$18/100)</f>
        <v>0.33599999999999997</v>
      </c>
      <c r="F46" s="11" t="s">
        <v>304</v>
      </c>
      <c r="G46" s="144">
        <v>1</v>
      </c>
      <c r="H46" s="3">
        <f t="shared" si="4"/>
        <v>0.33599999999999997</v>
      </c>
      <c r="J46" s="32"/>
      <c r="K46" s="32"/>
    </row>
    <row r="47" spans="1:11" x14ac:dyDescent="0.25">
      <c r="A47" s="28"/>
      <c r="B47" s="6" t="s">
        <v>247</v>
      </c>
      <c r="C47" s="16" t="str">
        <f>IFERROR(VLOOKUP(B47,Dati!$B$1:$I$308,2,FALSE),"")</f>
        <v>Occhielli cavo</v>
      </c>
      <c r="D47" s="106">
        <f>IFERROR(VLOOKUP(B47,Dati!$B$2:$I$308,8,FALSE),"")</f>
        <v>3.8</v>
      </c>
      <c r="E47" s="3">
        <f t="shared" si="7"/>
        <v>2.6599999999999997</v>
      </c>
      <c r="F47" s="11" t="s">
        <v>26</v>
      </c>
      <c r="G47" s="144">
        <v>1</v>
      </c>
      <c r="H47" s="3">
        <f t="shared" si="4"/>
        <v>2.6599999999999997</v>
      </c>
      <c r="J47" s="32"/>
      <c r="K47" s="32"/>
    </row>
    <row r="48" spans="1:11" x14ac:dyDescent="0.25">
      <c r="A48" s="28"/>
      <c r="B48" s="6" t="s">
        <v>248</v>
      </c>
      <c r="C48" s="16" t="str">
        <f>IFERROR(VLOOKUP(B48,Dati!$B$1:$I$308,2,FALSE),"")</f>
        <v>Cavo Inox</v>
      </c>
      <c r="D48" s="106">
        <f>IFERROR(VLOOKUP(B48,Dati!$B$2:$I$308,8,FALSE),"")</f>
        <v>7.5</v>
      </c>
      <c r="E48" s="3">
        <f t="shared" si="7"/>
        <v>5.25</v>
      </c>
      <c r="F48" s="11" t="s">
        <v>0</v>
      </c>
      <c r="G48" s="11">
        <f>G18*2</f>
        <v>6</v>
      </c>
      <c r="H48" s="3">
        <f t="shared" si="4"/>
        <v>31.5</v>
      </c>
      <c r="J48" s="32"/>
      <c r="K48" s="32"/>
    </row>
    <row r="49" spans="1:11" x14ac:dyDescent="0.25">
      <c r="A49" s="28"/>
      <c r="B49" s="6" t="s">
        <v>241</v>
      </c>
      <c r="C49" s="16" t="str">
        <f>IFERROR(VLOOKUP(B49,Dati!$B$1:$I$308,2,FALSE),"")</f>
        <v>Fermacavi</v>
      </c>
      <c r="D49" s="106">
        <f>IFERROR(VLOOKUP(B49,Dati!$B$2:$I$308,8,FALSE),"")</f>
        <v>10.3</v>
      </c>
      <c r="E49" s="3">
        <f t="shared" si="7"/>
        <v>7.21</v>
      </c>
      <c r="F49" s="11" t="s">
        <v>26</v>
      </c>
      <c r="G49" s="144">
        <v>1</v>
      </c>
      <c r="H49" s="3">
        <f t="shared" si="4"/>
        <v>7.21</v>
      </c>
      <c r="J49" s="32"/>
      <c r="K49" s="32"/>
    </row>
    <row r="50" spans="1:11" x14ac:dyDescent="0.25">
      <c r="A50" s="28"/>
      <c r="B50" s="6" t="s">
        <v>245</v>
      </c>
      <c r="C50" s="16" t="str">
        <f>IFERROR(VLOOKUP(B50,Dati!$B$1:$I$308,2,FALSE),"")</f>
        <v>Staffe a pavimento e morsetto</v>
      </c>
      <c r="D50" s="106">
        <f>IFERROR(VLOOKUP(B50,Dati!$B$2:$I$308,8,FALSE),"")</f>
        <v>9.92</v>
      </c>
      <c r="E50" s="3">
        <f t="shared" si="7"/>
        <v>6.944</v>
      </c>
      <c r="F50" s="11" t="s">
        <v>26</v>
      </c>
      <c r="G50" s="144">
        <v>1</v>
      </c>
      <c r="H50" s="3">
        <f t="shared" si="4"/>
        <v>6.944</v>
      </c>
      <c r="J50" s="32"/>
      <c r="K50" s="32"/>
    </row>
    <row r="51" spans="1:11" x14ac:dyDescent="0.25">
      <c r="A51" s="28"/>
      <c r="B51" s="37" t="s">
        <v>27</v>
      </c>
      <c r="C51" s="16" t="s">
        <v>27</v>
      </c>
      <c r="D51" s="3"/>
      <c r="E51" s="3"/>
      <c r="F51" s="11"/>
      <c r="G51" s="11"/>
      <c r="H51" s="11">
        <f>SUM(H19:H50)*0.05</f>
        <v>17.209150000000005</v>
      </c>
      <c r="J51" s="32"/>
      <c r="K51" s="32"/>
    </row>
    <row r="52" spans="1:11" ht="15.75" thickBot="1" x14ac:dyDescent="0.3">
      <c r="A52" s="28"/>
      <c r="B52" s="6"/>
      <c r="C52" s="1"/>
      <c r="D52" s="2"/>
      <c r="E52" s="4"/>
      <c r="F52" s="150" t="s">
        <v>15</v>
      </c>
      <c r="G52" s="150"/>
      <c r="H52" s="36">
        <f>SUM(H20:H51)</f>
        <v>361.39215000000007</v>
      </c>
      <c r="J52" s="32"/>
      <c r="K52" s="39"/>
    </row>
    <row r="53" spans="1:11" ht="15.75" thickTop="1" x14ac:dyDescent="0.25">
      <c r="A53" s="28"/>
      <c r="B53" s="1"/>
      <c r="C53" s="1"/>
      <c r="D53" s="2"/>
      <c r="E53" s="2"/>
      <c r="F53" s="151" t="s">
        <v>17</v>
      </c>
      <c r="G53" s="151"/>
      <c r="H53" s="35">
        <f>IF(H18&gt;=1,H52/H18,H52*H18)</f>
        <v>60.232025000000014</v>
      </c>
      <c r="K53" s="32"/>
    </row>
    <row r="54" spans="1:11" x14ac:dyDescent="0.25">
      <c r="A54" s="28"/>
      <c r="B54" s="28"/>
      <c r="C54" s="28"/>
      <c r="D54" s="28"/>
      <c r="E54" s="28"/>
      <c r="F54" s="28"/>
      <c r="G54" s="28"/>
      <c r="H54" s="28"/>
    </row>
    <row r="55" spans="1:11" x14ac:dyDescent="0.25">
      <c r="A55" s="28"/>
      <c r="B55" s="28"/>
      <c r="C55" s="28"/>
      <c r="D55" s="28"/>
      <c r="E55" s="28"/>
      <c r="F55" s="28"/>
      <c r="G55" s="28"/>
      <c r="H55" s="28"/>
    </row>
    <row r="56" spans="1:11" x14ac:dyDescent="0.25">
      <c r="A56" s="28"/>
      <c r="B56" s="28"/>
      <c r="C56" s="28"/>
      <c r="D56" s="28"/>
      <c r="E56" s="152" t="s">
        <v>19</v>
      </c>
      <c r="F56" s="152"/>
      <c r="G56" s="152"/>
      <c r="H56" s="26">
        <v>109</v>
      </c>
    </row>
    <row r="57" spans="1:11" x14ac:dyDescent="0.25">
      <c r="A57" s="28"/>
      <c r="B57" s="28"/>
      <c r="C57" s="28"/>
      <c r="D57" s="28"/>
      <c r="E57" s="153" t="s">
        <v>4</v>
      </c>
      <c r="F57" s="153"/>
      <c r="G57" s="153"/>
      <c r="H57" s="8">
        <f>(H56-H53)/H56</f>
        <v>0.44741261467889892</v>
      </c>
    </row>
    <row r="58" spans="1:11" x14ac:dyDescent="0.25">
      <c r="A58" s="28"/>
      <c r="B58" s="28"/>
      <c r="C58" s="28"/>
      <c r="D58" s="28"/>
      <c r="E58" s="146" t="s">
        <v>18</v>
      </c>
      <c r="F58" s="146"/>
      <c r="G58" s="146"/>
      <c r="H58" s="22">
        <f>IF(H18&lt;D18,H56*D18,H56*H18)</f>
        <v>654</v>
      </c>
    </row>
    <row r="59" spans="1:11" x14ac:dyDescent="0.25">
      <c r="A59" s="28"/>
      <c r="B59" s="28"/>
      <c r="C59" s="28"/>
      <c r="D59" s="28"/>
      <c r="E59" s="146" t="s">
        <v>4</v>
      </c>
      <c r="F59" s="146"/>
      <c r="G59" s="146"/>
      <c r="H59" s="19">
        <f>(H58-H52)/H58</f>
        <v>0.44741261467889898</v>
      </c>
    </row>
    <row r="60" spans="1:11" x14ac:dyDescent="0.25">
      <c r="A60" s="28"/>
      <c r="B60" s="147"/>
      <c r="C60" s="147"/>
      <c r="D60" s="28"/>
      <c r="E60" s="28"/>
      <c r="F60" s="28"/>
      <c r="G60" s="28"/>
      <c r="H60" s="28"/>
    </row>
  </sheetData>
  <sheetProtection formatCells="0" formatColumns="0" formatRows="0" insertColumns="0" insertRows="0" insertHyperlinks="0" deleteColumns="0" deleteRows="0" sort="0" autoFilter="0" pivotTables="0"/>
  <dataConsolidate/>
  <mergeCells count="8">
    <mergeCell ref="E59:G59"/>
    <mergeCell ref="B60:C60"/>
    <mergeCell ref="B8:H9"/>
    <mergeCell ref="F52:G52"/>
    <mergeCell ref="F53:G53"/>
    <mergeCell ref="E56:G56"/>
    <mergeCell ref="E57:G57"/>
    <mergeCell ref="E58:G58"/>
  </mergeCells>
  <phoneticPr fontId="12" type="noConversion"/>
  <dataValidations count="1">
    <dataValidation type="list" allowBlank="1" showInputMessage="1" showErrorMessage="1" sqref="C17" xr:uid="{00000000-0002-0000-0200-000000000000}">
      <formula1>Colore</formula1>
    </dataValidation>
  </dataValidations>
  <pageMargins left="0.11811023622047245" right="0.11811023622047245" top="0.11811023622047245" bottom="0" header="0.31496062992125984" footer="0.31496062992125984"/>
  <pageSetup paperSize="9" scale="92" fitToHeight="0" orientation="portrait" r:id="rId1"/>
  <ignoredErrors>
    <ignoredError sqref="C2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V94"/>
  <sheetViews>
    <sheetView topLeftCell="A11" workbookViewId="0">
      <selection activeCell="T33" sqref="T33"/>
    </sheetView>
  </sheetViews>
  <sheetFormatPr defaultRowHeight="15" x14ac:dyDescent="0.25"/>
  <cols>
    <col min="2" max="22" width="8.42578125" customWidth="1"/>
  </cols>
  <sheetData>
    <row r="1" spans="1:22" x14ac:dyDescent="0.2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</row>
    <row r="2" spans="1:22" x14ac:dyDescent="0.2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</row>
    <row r="3" spans="1:22" ht="31.5" x14ac:dyDescent="0.5">
      <c r="A3" s="28"/>
      <c r="B3" s="28"/>
      <c r="C3" s="28"/>
      <c r="D3" s="28"/>
      <c r="E3" s="28"/>
      <c r="F3" s="28"/>
      <c r="G3" s="28"/>
      <c r="H3" s="145" t="s">
        <v>350</v>
      </c>
      <c r="I3" s="145"/>
      <c r="J3" s="145"/>
      <c r="K3" s="145"/>
      <c r="L3" s="145"/>
      <c r="M3" s="145"/>
      <c r="N3" s="145"/>
      <c r="O3" s="145"/>
      <c r="P3" s="145"/>
      <c r="Q3" s="145"/>
      <c r="R3" s="28"/>
      <c r="S3" s="28"/>
      <c r="T3" s="28"/>
      <c r="U3" s="28"/>
      <c r="V3" s="28"/>
    </row>
    <row r="4" spans="1:22" ht="15.75" customHeight="1" x14ac:dyDescent="0.5">
      <c r="A4" s="28"/>
      <c r="B4" s="28"/>
      <c r="C4" s="28"/>
      <c r="D4" s="28"/>
      <c r="E4" s="28"/>
      <c r="F4" s="28"/>
      <c r="G4" s="28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28"/>
      <c r="S4" s="28"/>
      <c r="T4" s="28"/>
      <c r="U4" s="28"/>
      <c r="V4" s="28"/>
    </row>
    <row r="5" spans="1:22" x14ac:dyDescent="0.25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</row>
    <row r="6" spans="1:22" x14ac:dyDescent="0.25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</row>
    <row r="7" spans="1:22" x14ac:dyDescent="0.25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</row>
    <row r="8" spans="1:22" x14ac:dyDescent="0.25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</row>
    <row r="9" spans="1:22" x14ac:dyDescent="0.25">
      <c r="A9" s="28"/>
      <c r="B9" s="28" t="s">
        <v>352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</row>
    <row r="10" spans="1:22" x14ac:dyDescent="0.25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</row>
    <row r="11" spans="1:22" x14ac:dyDescent="0.25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</row>
    <row r="12" spans="1:22" x14ac:dyDescent="0.25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</row>
    <row r="13" spans="1:22" x14ac:dyDescent="0.25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</row>
    <row r="14" spans="1:22" x14ac:dyDescent="0.25">
      <c r="A14" s="125"/>
      <c r="B14" s="126">
        <v>100</v>
      </c>
      <c r="C14" s="126">
        <v>110</v>
      </c>
      <c r="D14" s="126">
        <v>120</v>
      </c>
      <c r="E14" s="126">
        <v>130</v>
      </c>
      <c r="F14" s="126">
        <v>140</v>
      </c>
      <c r="G14" s="126">
        <v>150</v>
      </c>
      <c r="H14" s="126">
        <v>160</v>
      </c>
      <c r="I14" s="126">
        <v>170</v>
      </c>
      <c r="J14" s="126">
        <v>180</v>
      </c>
      <c r="K14" s="126">
        <v>190</v>
      </c>
      <c r="L14" s="126">
        <v>200</v>
      </c>
      <c r="M14" s="126">
        <v>210</v>
      </c>
      <c r="N14" s="126">
        <v>220</v>
      </c>
      <c r="O14" s="126">
        <v>230</v>
      </c>
      <c r="P14" s="126">
        <v>240</v>
      </c>
      <c r="Q14" s="126">
        <v>250</v>
      </c>
      <c r="R14" s="126">
        <v>260</v>
      </c>
      <c r="S14" s="126">
        <v>270</v>
      </c>
      <c r="T14" s="126">
        <v>280</v>
      </c>
      <c r="U14" s="126">
        <v>290</v>
      </c>
      <c r="V14" s="126">
        <v>300</v>
      </c>
    </row>
    <row r="15" spans="1:22" x14ac:dyDescent="0.25">
      <c r="A15" s="126">
        <v>100</v>
      </c>
      <c r="B15" s="124">
        <f t="shared" ref="B15:V15" si="0">B74+B50</f>
        <v>231.90299999999996</v>
      </c>
      <c r="C15" s="124">
        <f t="shared" si="0"/>
        <v>240.8784</v>
      </c>
      <c r="D15" s="124">
        <f t="shared" si="0"/>
        <v>249.85379999999998</v>
      </c>
      <c r="E15" s="124">
        <f t="shared" si="0"/>
        <v>258.82920000000001</v>
      </c>
      <c r="F15" s="124">
        <f t="shared" si="0"/>
        <v>267.80459999999999</v>
      </c>
      <c r="G15" s="124">
        <f t="shared" si="0"/>
        <v>276.77999999999997</v>
      </c>
      <c r="H15" s="124">
        <f t="shared" si="0"/>
        <v>285.75540000000001</v>
      </c>
      <c r="I15" s="124">
        <f t="shared" si="0"/>
        <v>294.73079999999999</v>
      </c>
      <c r="J15" s="124">
        <f t="shared" si="0"/>
        <v>303.70620000000002</v>
      </c>
      <c r="K15" s="124">
        <f t="shared" si="0"/>
        <v>312.68159999999995</v>
      </c>
      <c r="L15" s="124">
        <f t="shared" si="0"/>
        <v>321.65699999999998</v>
      </c>
      <c r="M15" s="124">
        <f t="shared" si="0"/>
        <v>330.63240000000002</v>
      </c>
      <c r="N15" s="124">
        <f t="shared" si="0"/>
        <v>339.6078</v>
      </c>
      <c r="O15" s="124">
        <f t="shared" si="0"/>
        <v>348.58320000000003</v>
      </c>
      <c r="P15" s="124">
        <f t="shared" si="0"/>
        <v>357.55859999999996</v>
      </c>
      <c r="Q15" s="124">
        <f t="shared" si="0"/>
        <v>366.53399999999999</v>
      </c>
      <c r="R15" s="124">
        <f t="shared" si="0"/>
        <v>375.50940000000003</v>
      </c>
      <c r="S15" s="124">
        <f t="shared" si="0"/>
        <v>384.48479999999989</v>
      </c>
      <c r="T15" s="124">
        <f t="shared" si="0"/>
        <v>393.46020000000004</v>
      </c>
      <c r="U15" s="124">
        <f t="shared" si="0"/>
        <v>402.43560000000002</v>
      </c>
      <c r="V15" s="124">
        <f t="shared" si="0"/>
        <v>411.41099999999994</v>
      </c>
    </row>
    <row r="16" spans="1:22" x14ac:dyDescent="0.25">
      <c r="A16" s="126">
        <v>110</v>
      </c>
      <c r="B16" s="124">
        <f t="shared" ref="B16:V16" si="1">B75+B51</f>
        <v>232.95299999999997</v>
      </c>
      <c r="C16" s="124">
        <f t="shared" si="1"/>
        <v>241.92840000000001</v>
      </c>
      <c r="D16" s="124">
        <f t="shared" si="1"/>
        <v>250.90379999999999</v>
      </c>
      <c r="E16" s="124">
        <f t="shared" si="1"/>
        <v>259.87920000000003</v>
      </c>
      <c r="F16" s="124">
        <f t="shared" si="1"/>
        <v>268.8546</v>
      </c>
      <c r="G16" s="124">
        <f t="shared" si="1"/>
        <v>277.83</v>
      </c>
      <c r="H16" s="124">
        <f t="shared" si="1"/>
        <v>286.80540000000002</v>
      </c>
      <c r="I16" s="124">
        <f t="shared" si="1"/>
        <v>295.7808</v>
      </c>
      <c r="J16" s="124">
        <f t="shared" si="1"/>
        <v>304.75620000000004</v>
      </c>
      <c r="K16" s="124">
        <f t="shared" si="1"/>
        <v>313.73159999999996</v>
      </c>
      <c r="L16" s="124">
        <f t="shared" si="1"/>
        <v>322.70699999999999</v>
      </c>
      <c r="M16" s="124">
        <f t="shared" si="1"/>
        <v>331.68240000000003</v>
      </c>
      <c r="N16" s="124">
        <f t="shared" si="1"/>
        <v>340.65780000000001</v>
      </c>
      <c r="O16" s="124">
        <f t="shared" si="1"/>
        <v>349.63320000000004</v>
      </c>
      <c r="P16" s="124">
        <f t="shared" si="1"/>
        <v>358.60859999999997</v>
      </c>
      <c r="Q16" s="124">
        <f t="shared" si="1"/>
        <v>367.584</v>
      </c>
      <c r="R16" s="124">
        <f t="shared" si="1"/>
        <v>376.55940000000004</v>
      </c>
      <c r="S16" s="124">
        <f t="shared" si="1"/>
        <v>385.5347999999999</v>
      </c>
      <c r="T16" s="124">
        <f t="shared" si="1"/>
        <v>394.51020000000005</v>
      </c>
      <c r="U16" s="124">
        <f t="shared" si="1"/>
        <v>403.48560000000003</v>
      </c>
      <c r="V16" s="124">
        <f t="shared" si="1"/>
        <v>412.46099999999996</v>
      </c>
    </row>
    <row r="17" spans="1:22" x14ac:dyDescent="0.25">
      <c r="A17" s="126">
        <v>120</v>
      </c>
      <c r="B17" s="124">
        <f t="shared" ref="B17:V17" si="2">B76+B52</f>
        <v>234.00299999999996</v>
      </c>
      <c r="C17" s="124">
        <f t="shared" si="2"/>
        <v>242.97839999999999</v>
      </c>
      <c r="D17" s="124">
        <f t="shared" si="2"/>
        <v>251.95379999999997</v>
      </c>
      <c r="E17" s="124">
        <f t="shared" si="2"/>
        <v>260.92920000000004</v>
      </c>
      <c r="F17" s="124">
        <f t="shared" si="2"/>
        <v>269.90460000000002</v>
      </c>
      <c r="G17" s="124">
        <f t="shared" si="2"/>
        <v>278.88</v>
      </c>
      <c r="H17" s="124">
        <f t="shared" si="2"/>
        <v>287.85540000000003</v>
      </c>
      <c r="I17" s="124">
        <f t="shared" si="2"/>
        <v>296.83080000000001</v>
      </c>
      <c r="J17" s="124">
        <f t="shared" si="2"/>
        <v>305.80620000000005</v>
      </c>
      <c r="K17" s="124">
        <f t="shared" si="2"/>
        <v>314.78159999999997</v>
      </c>
      <c r="L17" s="124">
        <f t="shared" si="2"/>
        <v>323.75700000000001</v>
      </c>
      <c r="M17" s="124">
        <f t="shared" si="2"/>
        <v>332.73240000000004</v>
      </c>
      <c r="N17" s="124">
        <f t="shared" si="2"/>
        <v>341.70780000000002</v>
      </c>
      <c r="O17" s="124">
        <f t="shared" si="2"/>
        <v>350.68320000000006</v>
      </c>
      <c r="P17" s="124">
        <f t="shared" si="2"/>
        <v>359.65859999999998</v>
      </c>
      <c r="Q17" s="124">
        <f t="shared" si="2"/>
        <v>368.63400000000001</v>
      </c>
      <c r="R17" s="124">
        <f t="shared" si="2"/>
        <v>377.60940000000005</v>
      </c>
      <c r="S17" s="124">
        <f t="shared" si="2"/>
        <v>386.58479999999992</v>
      </c>
      <c r="T17" s="124">
        <f t="shared" si="2"/>
        <v>395.56020000000007</v>
      </c>
      <c r="U17" s="124">
        <f t="shared" si="2"/>
        <v>404.53560000000004</v>
      </c>
      <c r="V17" s="124">
        <f t="shared" si="2"/>
        <v>413.51099999999997</v>
      </c>
    </row>
    <row r="18" spans="1:22" x14ac:dyDescent="0.25">
      <c r="A18" s="126">
        <v>130</v>
      </c>
      <c r="B18" s="124">
        <f t="shared" ref="B18:V18" si="3">B77+B53</f>
        <v>235.05299999999997</v>
      </c>
      <c r="C18" s="124">
        <f t="shared" si="3"/>
        <v>244.0284</v>
      </c>
      <c r="D18" s="124">
        <f t="shared" si="3"/>
        <v>253.00379999999998</v>
      </c>
      <c r="E18" s="124">
        <f t="shared" si="3"/>
        <v>261.97919999999999</v>
      </c>
      <c r="F18" s="124">
        <f t="shared" si="3"/>
        <v>270.95460000000003</v>
      </c>
      <c r="G18" s="124">
        <f t="shared" si="3"/>
        <v>279.93</v>
      </c>
      <c r="H18" s="124">
        <f t="shared" si="3"/>
        <v>288.90539999999999</v>
      </c>
      <c r="I18" s="124">
        <f t="shared" si="3"/>
        <v>297.88079999999997</v>
      </c>
      <c r="J18" s="124">
        <f t="shared" si="3"/>
        <v>306.8562</v>
      </c>
      <c r="K18" s="124">
        <f t="shared" si="3"/>
        <v>315.83159999999992</v>
      </c>
      <c r="L18" s="124">
        <f t="shared" si="3"/>
        <v>324.80699999999996</v>
      </c>
      <c r="M18" s="124">
        <f t="shared" si="3"/>
        <v>333.7824</v>
      </c>
      <c r="N18" s="124">
        <f t="shared" si="3"/>
        <v>342.75779999999997</v>
      </c>
      <c r="O18" s="124">
        <f t="shared" si="3"/>
        <v>351.73320000000001</v>
      </c>
      <c r="P18" s="124">
        <f t="shared" si="3"/>
        <v>360.70859999999993</v>
      </c>
      <c r="Q18" s="124">
        <f t="shared" si="3"/>
        <v>369.68399999999997</v>
      </c>
      <c r="R18" s="124">
        <f t="shared" si="3"/>
        <v>378.65940000000001</v>
      </c>
      <c r="S18" s="124">
        <f t="shared" si="3"/>
        <v>387.63479999999987</v>
      </c>
      <c r="T18" s="124">
        <f t="shared" si="3"/>
        <v>396.61020000000002</v>
      </c>
      <c r="U18" s="124">
        <f t="shared" si="3"/>
        <v>405.5856</v>
      </c>
      <c r="V18" s="124">
        <f t="shared" si="3"/>
        <v>414.56099999999992</v>
      </c>
    </row>
    <row r="19" spans="1:22" x14ac:dyDescent="0.25">
      <c r="A19" s="126">
        <v>140</v>
      </c>
      <c r="B19" s="124">
        <f t="shared" ref="B19:V19" si="4">B78+B54</f>
        <v>236.10299999999995</v>
      </c>
      <c r="C19" s="124">
        <f t="shared" si="4"/>
        <v>245.07839999999999</v>
      </c>
      <c r="D19" s="124">
        <f t="shared" si="4"/>
        <v>254.05379999999997</v>
      </c>
      <c r="E19" s="124">
        <f t="shared" si="4"/>
        <v>263.0292</v>
      </c>
      <c r="F19" s="124">
        <f t="shared" si="4"/>
        <v>272.00460000000004</v>
      </c>
      <c r="G19" s="124">
        <f t="shared" si="4"/>
        <v>280.98</v>
      </c>
      <c r="H19" s="124">
        <f t="shared" si="4"/>
        <v>289.9554</v>
      </c>
      <c r="I19" s="124">
        <f t="shared" si="4"/>
        <v>298.93079999999998</v>
      </c>
      <c r="J19" s="124">
        <f t="shared" si="4"/>
        <v>307.90620000000001</v>
      </c>
      <c r="K19" s="124">
        <f t="shared" si="4"/>
        <v>316.88159999999993</v>
      </c>
      <c r="L19" s="124">
        <f t="shared" si="4"/>
        <v>325.85699999999997</v>
      </c>
      <c r="M19" s="124">
        <f t="shared" si="4"/>
        <v>334.83240000000001</v>
      </c>
      <c r="N19" s="124">
        <f t="shared" si="4"/>
        <v>343.80779999999999</v>
      </c>
      <c r="O19" s="124">
        <f t="shared" si="4"/>
        <v>352.78320000000002</v>
      </c>
      <c r="P19" s="124">
        <f t="shared" si="4"/>
        <v>361.75859999999994</v>
      </c>
      <c r="Q19" s="124">
        <f t="shared" si="4"/>
        <v>370.73399999999998</v>
      </c>
      <c r="R19" s="124">
        <f t="shared" si="4"/>
        <v>379.70940000000002</v>
      </c>
      <c r="S19" s="124">
        <f t="shared" si="4"/>
        <v>388.68479999999988</v>
      </c>
      <c r="T19" s="124">
        <f t="shared" si="4"/>
        <v>397.66020000000003</v>
      </c>
      <c r="U19" s="124">
        <f t="shared" si="4"/>
        <v>406.63560000000001</v>
      </c>
      <c r="V19" s="124">
        <f t="shared" si="4"/>
        <v>415.61099999999993</v>
      </c>
    </row>
    <row r="20" spans="1:22" x14ac:dyDescent="0.25">
      <c r="A20" s="126">
        <v>150</v>
      </c>
      <c r="B20" s="124">
        <f t="shared" ref="B20:V20" si="5">B79+B55</f>
        <v>237.15299999999996</v>
      </c>
      <c r="C20" s="124">
        <f t="shared" si="5"/>
        <v>246.1284</v>
      </c>
      <c r="D20" s="124">
        <f t="shared" si="5"/>
        <v>255.10379999999998</v>
      </c>
      <c r="E20" s="124">
        <f t="shared" si="5"/>
        <v>264.07920000000001</v>
      </c>
      <c r="F20" s="124">
        <f t="shared" si="5"/>
        <v>273.05460000000005</v>
      </c>
      <c r="G20" s="124">
        <f t="shared" si="5"/>
        <v>282.02999999999997</v>
      </c>
      <c r="H20" s="124">
        <f t="shared" si="5"/>
        <v>291.00540000000001</v>
      </c>
      <c r="I20" s="124">
        <f t="shared" si="5"/>
        <v>299.98079999999999</v>
      </c>
      <c r="J20" s="124">
        <f t="shared" si="5"/>
        <v>308.95620000000002</v>
      </c>
      <c r="K20" s="124">
        <f t="shared" si="5"/>
        <v>317.93159999999995</v>
      </c>
      <c r="L20" s="124">
        <f t="shared" si="5"/>
        <v>326.90699999999998</v>
      </c>
      <c r="M20" s="124">
        <f t="shared" si="5"/>
        <v>335.88240000000002</v>
      </c>
      <c r="N20" s="124">
        <f t="shared" si="5"/>
        <v>344.8578</v>
      </c>
      <c r="O20" s="124">
        <f t="shared" si="5"/>
        <v>353.83320000000003</v>
      </c>
      <c r="P20" s="124">
        <f t="shared" si="5"/>
        <v>362.80859999999996</v>
      </c>
      <c r="Q20" s="124">
        <f t="shared" si="5"/>
        <v>371.78399999999999</v>
      </c>
      <c r="R20" s="124">
        <f t="shared" si="5"/>
        <v>380.75940000000003</v>
      </c>
      <c r="S20" s="124">
        <f t="shared" si="5"/>
        <v>389.73479999999989</v>
      </c>
      <c r="T20" s="124">
        <f t="shared" si="5"/>
        <v>398.71020000000004</v>
      </c>
      <c r="U20" s="124">
        <f t="shared" si="5"/>
        <v>407.68560000000002</v>
      </c>
      <c r="V20" s="124">
        <f t="shared" si="5"/>
        <v>416.66099999999994</v>
      </c>
    </row>
    <row r="21" spans="1:22" x14ac:dyDescent="0.25">
      <c r="A21" s="126">
        <v>160</v>
      </c>
      <c r="B21" s="124">
        <f t="shared" ref="B21:V21" si="6">B80+B56</f>
        <v>238.20299999999997</v>
      </c>
      <c r="C21" s="124">
        <f t="shared" si="6"/>
        <v>247.17840000000001</v>
      </c>
      <c r="D21" s="124">
        <f t="shared" si="6"/>
        <v>256.15379999999999</v>
      </c>
      <c r="E21" s="124">
        <f t="shared" si="6"/>
        <v>265.12920000000003</v>
      </c>
      <c r="F21" s="124">
        <f t="shared" si="6"/>
        <v>274.1046</v>
      </c>
      <c r="G21" s="124">
        <f t="shared" si="6"/>
        <v>283.08</v>
      </c>
      <c r="H21" s="124">
        <f t="shared" si="6"/>
        <v>292.05540000000002</v>
      </c>
      <c r="I21" s="124">
        <f t="shared" si="6"/>
        <v>301.0308</v>
      </c>
      <c r="J21" s="124">
        <f t="shared" si="6"/>
        <v>310.00620000000004</v>
      </c>
      <c r="K21" s="124">
        <f t="shared" si="6"/>
        <v>318.98159999999996</v>
      </c>
      <c r="L21" s="124">
        <f t="shared" si="6"/>
        <v>327.95699999999999</v>
      </c>
      <c r="M21" s="124">
        <f t="shared" si="6"/>
        <v>336.93240000000003</v>
      </c>
      <c r="N21" s="124">
        <f t="shared" si="6"/>
        <v>345.90780000000001</v>
      </c>
      <c r="O21" s="124">
        <f t="shared" si="6"/>
        <v>354.88320000000004</v>
      </c>
      <c r="P21" s="124">
        <f t="shared" si="6"/>
        <v>363.85859999999997</v>
      </c>
      <c r="Q21" s="124">
        <f t="shared" si="6"/>
        <v>372.834</v>
      </c>
      <c r="R21" s="124">
        <f t="shared" si="6"/>
        <v>381.80940000000004</v>
      </c>
      <c r="S21" s="124">
        <f t="shared" si="6"/>
        <v>390.7847999999999</v>
      </c>
      <c r="T21" s="124">
        <f t="shared" si="6"/>
        <v>399.76020000000005</v>
      </c>
      <c r="U21" s="124">
        <f t="shared" si="6"/>
        <v>408.73560000000003</v>
      </c>
      <c r="V21" s="124">
        <f t="shared" si="6"/>
        <v>417.71099999999996</v>
      </c>
    </row>
    <row r="22" spans="1:22" x14ac:dyDescent="0.25">
      <c r="A22" s="126">
        <v>170</v>
      </c>
      <c r="B22" s="124">
        <f t="shared" ref="B22:V22" si="7">B81+B57</f>
        <v>239.25299999999996</v>
      </c>
      <c r="C22" s="124">
        <f t="shared" si="7"/>
        <v>248.22839999999999</v>
      </c>
      <c r="D22" s="124">
        <f t="shared" si="7"/>
        <v>257.2038</v>
      </c>
      <c r="E22" s="124">
        <f t="shared" si="7"/>
        <v>266.17920000000004</v>
      </c>
      <c r="F22" s="124">
        <f t="shared" si="7"/>
        <v>275.15460000000002</v>
      </c>
      <c r="G22" s="124">
        <f t="shared" si="7"/>
        <v>284.13</v>
      </c>
      <c r="H22" s="124">
        <f t="shared" si="7"/>
        <v>293.10540000000003</v>
      </c>
      <c r="I22" s="124">
        <f t="shared" si="7"/>
        <v>302.08080000000001</v>
      </c>
      <c r="J22" s="124">
        <f t="shared" si="7"/>
        <v>311.05620000000005</v>
      </c>
      <c r="K22" s="124">
        <f t="shared" si="7"/>
        <v>320.03159999999997</v>
      </c>
      <c r="L22" s="124">
        <f t="shared" si="7"/>
        <v>329.00700000000001</v>
      </c>
      <c r="M22" s="124">
        <f t="shared" si="7"/>
        <v>337.98240000000004</v>
      </c>
      <c r="N22" s="124">
        <f t="shared" si="7"/>
        <v>346.95780000000002</v>
      </c>
      <c r="O22" s="124">
        <f t="shared" si="7"/>
        <v>355.93320000000006</v>
      </c>
      <c r="P22" s="124">
        <f t="shared" si="7"/>
        <v>364.90859999999998</v>
      </c>
      <c r="Q22" s="124">
        <f t="shared" si="7"/>
        <v>373.88400000000001</v>
      </c>
      <c r="R22" s="124">
        <f t="shared" si="7"/>
        <v>382.85940000000005</v>
      </c>
      <c r="S22" s="124">
        <f t="shared" si="7"/>
        <v>391.83479999999992</v>
      </c>
      <c r="T22" s="124">
        <f t="shared" si="7"/>
        <v>400.81020000000007</v>
      </c>
      <c r="U22" s="124">
        <f t="shared" si="7"/>
        <v>409.78560000000004</v>
      </c>
      <c r="V22" s="124">
        <f t="shared" si="7"/>
        <v>418.76099999999997</v>
      </c>
    </row>
    <row r="23" spans="1:22" x14ac:dyDescent="0.25">
      <c r="A23" s="126">
        <v>180</v>
      </c>
      <c r="B23" s="124">
        <f t="shared" ref="B23:V23" si="8">B82+B58</f>
        <v>240.30299999999997</v>
      </c>
      <c r="C23" s="124">
        <f t="shared" si="8"/>
        <v>249.2784</v>
      </c>
      <c r="D23" s="124">
        <f t="shared" si="8"/>
        <v>258.25379999999996</v>
      </c>
      <c r="E23" s="124">
        <f t="shared" si="8"/>
        <v>267.22919999999999</v>
      </c>
      <c r="F23" s="124">
        <f t="shared" si="8"/>
        <v>276.20460000000003</v>
      </c>
      <c r="G23" s="124">
        <f t="shared" si="8"/>
        <v>285.18</v>
      </c>
      <c r="H23" s="124">
        <f t="shared" si="8"/>
        <v>294.15539999999999</v>
      </c>
      <c r="I23" s="124">
        <f t="shared" si="8"/>
        <v>303.13079999999997</v>
      </c>
      <c r="J23" s="124">
        <f t="shared" si="8"/>
        <v>312.1062</v>
      </c>
      <c r="K23" s="124">
        <f t="shared" si="8"/>
        <v>321.08159999999992</v>
      </c>
      <c r="L23" s="124">
        <f t="shared" si="8"/>
        <v>330.05699999999996</v>
      </c>
      <c r="M23" s="124">
        <f t="shared" si="8"/>
        <v>339.0324</v>
      </c>
      <c r="N23" s="124">
        <f t="shared" si="8"/>
        <v>348.00779999999997</v>
      </c>
      <c r="O23" s="124">
        <f t="shared" si="8"/>
        <v>356.98320000000001</v>
      </c>
      <c r="P23" s="124">
        <f t="shared" si="8"/>
        <v>365.95859999999993</v>
      </c>
      <c r="Q23" s="124">
        <f t="shared" si="8"/>
        <v>374.93399999999997</v>
      </c>
      <c r="R23" s="124">
        <f t="shared" si="8"/>
        <v>383.90940000000001</v>
      </c>
      <c r="S23" s="124">
        <f t="shared" si="8"/>
        <v>392.88479999999987</v>
      </c>
      <c r="T23" s="124">
        <f t="shared" si="8"/>
        <v>401.86020000000002</v>
      </c>
      <c r="U23" s="124">
        <f t="shared" si="8"/>
        <v>410.8356</v>
      </c>
      <c r="V23" s="124">
        <f t="shared" si="8"/>
        <v>419.81099999999992</v>
      </c>
    </row>
    <row r="24" spans="1:22" x14ac:dyDescent="0.25">
      <c r="A24" s="126">
        <v>190</v>
      </c>
      <c r="B24" s="124">
        <f t="shared" ref="B24:V24" si="9">B83+B59</f>
        <v>241.35299999999995</v>
      </c>
      <c r="C24" s="124">
        <f t="shared" si="9"/>
        <v>250.32839999999999</v>
      </c>
      <c r="D24" s="124">
        <f t="shared" si="9"/>
        <v>259.30379999999997</v>
      </c>
      <c r="E24" s="124">
        <f t="shared" si="9"/>
        <v>268.2792</v>
      </c>
      <c r="F24" s="124">
        <f t="shared" si="9"/>
        <v>277.25460000000004</v>
      </c>
      <c r="G24" s="124">
        <f t="shared" si="9"/>
        <v>286.23</v>
      </c>
      <c r="H24" s="124">
        <f t="shared" si="9"/>
        <v>295.2054</v>
      </c>
      <c r="I24" s="124">
        <f t="shared" si="9"/>
        <v>304.18079999999998</v>
      </c>
      <c r="J24" s="124">
        <f t="shared" si="9"/>
        <v>313.15620000000001</v>
      </c>
      <c r="K24" s="124">
        <f t="shared" si="9"/>
        <v>322.13159999999993</v>
      </c>
      <c r="L24" s="124">
        <f t="shared" si="9"/>
        <v>331.10699999999997</v>
      </c>
      <c r="M24" s="124">
        <f t="shared" si="9"/>
        <v>340.08240000000001</v>
      </c>
      <c r="N24" s="124">
        <f t="shared" si="9"/>
        <v>349.05779999999999</v>
      </c>
      <c r="O24" s="124">
        <f t="shared" si="9"/>
        <v>358.03320000000002</v>
      </c>
      <c r="P24" s="124">
        <f t="shared" si="9"/>
        <v>367.00859999999994</v>
      </c>
      <c r="Q24" s="124">
        <f t="shared" si="9"/>
        <v>375.98399999999998</v>
      </c>
      <c r="R24" s="124">
        <f t="shared" si="9"/>
        <v>384.95940000000002</v>
      </c>
      <c r="S24" s="124">
        <f t="shared" si="9"/>
        <v>393.93479999999988</v>
      </c>
      <c r="T24" s="124">
        <f t="shared" si="9"/>
        <v>402.91020000000003</v>
      </c>
      <c r="U24" s="124">
        <f t="shared" si="9"/>
        <v>411.88560000000001</v>
      </c>
      <c r="V24" s="124">
        <f t="shared" si="9"/>
        <v>420.86099999999993</v>
      </c>
    </row>
    <row r="25" spans="1:22" x14ac:dyDescent="0.25">
      <c r="A25" s="126">
        <v>200</v>
      </c>
      <c r="B25" s="124">
        <f t="shared" ref="B25:V25" si="10">B84+B60</f>
        <v>242.40299999999996</v>
      </c>
      <c r="C25" s="124">
        <f t="shared" si="10"/>
        <v>251.3784</v>
      </c>
      <c r="D25" s="124">
        <f t="shared" si="10"/>
        <v>260.35379999999998</v>
      </c>
      <c r="E25" s="124">
        <f t="shared" si="10"/>
        <v>269.32920000000001</v>
      </c>
      <c r="F25" s="124">
        <f t="shared" si="10"/>
        <v>278.30460000000005</v>
      </c>
      <c r="G25" s="124">
        <f t="shared" si="10"/>
        <v>287.27999999999997</v>
      </c>
      <c r="H25" s="124">
        <f t="shared" si="10"/>
        <v>296.25540000000001</v>
      </c>
      <c r="I25" s="124">
        <f t="shared" si="10"/>
        <v>305.23079999999999</v>
      </c>
      <c r="J25" s="124">
        <f t="shared" si="10"/>
        <v>314.20620000000002</v>
      </c>
      <c r="K25" s="124">
        <f t="shared" si="10"/>
        <v>323.18159999999995</v>
      </c>
      <c r="L25" s="124">
        <f t="shared" si="10"/>
        <v>332.15699999999998</v>
      </c>
      <c r="M25" s="124">
        <f t="shared" si="10"/>
        <v>341.13240000000002</v>
      </c>
      <c r="N25" s="124">
        <f t="shared" si="10"/>
        <v>350.1078</v>
      </c>
      <c r="O25" s="124">
        <f t="shared" si="10"/>
        <v>359.08320000000003</v>
      </c>
      <c r="P25" s="124">
        <f t="shared" si="10"/>
        <v>368.05859999999996</v>
      </c>
      <c r="Q25" s="124">
        <f t="shared" si="10"/>
        <v>377.03399999999999</v>
      </c>
      <c r="R25" s="124">
        <f t="shared" si="10"/>
        <v>386.00940000000003</v>
      </c>
      <c r="S25" s="124">
        <f t="shared" si="10"/>
        <v>394.98479999999989</v>
      </c>
      <c r="T25" s="124">
        <f t="shared" si="10"/>
        <v>403.96020000000004</v>
      </c>
      <c r="U25" s="124">
        <f t="shared" si="10"/>
        <v>412.93560000000002</v>
      </c>
      <c r="V25" s="124">
        <f t="shared" si="10"/>
        <v>421.91099999999994</v>
      </c>
    </row>
    <row r="26" spans="1:22" x14ac:dyDescent="0.25">
      <c r="A26" s="126">
        <v>210</v>
      </c>
      <c r="B26" s="124">
        <f t="shared" ref="B26:V26" si="11">B85+B61</f>
        <v>243.45299999999997</v>
      </c>
      <c r="C26" s="124">
        <f t="shared" si="11"/>
        <v>252.42840000000001</v>
      </c>
      <c r="D26" s="124">
        <f t="shared" si="11"/>
        <v>261.40379999999999</v>
      </c>
      <c r="E26" s="124">
        <f t="shared" si="11"/>
        <v>270.37920000000003</v>
      </c>
      <c r="F26" s="124">
        <f t="shared" si="11"/>
        <v>279.3546</v>
      </c>
      <c r="G26" s="124">
        <f t="shared" si="11"/>
        <v>288.33</v>
      </c>
      <c r="H26" s="124">
        <f t="shared" si="11"/>
        <v>297.30540000000002</v>
      </c>
      <c r="I26" s="124">
        <f t="shared" si="11"/>
        <v>306.2808</v>
      </c>
      <c r="J26" s="124">
        <f t="shared" si="11"/>
        <v>315.25620000000004</v>
      </c>
      <c r="K26" s="124">
        <f t="shared" si="11"/>
        <v>324.23159999999996</v>
      </c>
      <c r="L26" s="124">
        <f t="shared" si="11"/>
        <v>333.20699999999999</v>
      </c>
      <c r="M26" s="124">
        <f t="shared" si="11"/>
        <v>342.18240000000003</v>
      </c>
      <c r="N26" s="124">
        <f t="shared" si="11"/>
        <v>351.15780000000001</v>
      </c>
      <c r="O26" s="124">
        <f t="shared" si="11"/>
        <v>360.13320000000004</v>
      </c>
      <c r="P26" s="124">
        <f t="shared" si="11"/>
        <v>369.10859999999997</v>
      </c>
      <c r="Q26" s="124">
        <f t="shared" si="11"/>
        <v>378.084</v>
      </c>
      <c r="R26" s="124">
        <f t="shared" si="11"/>
        <v>387.05940000000004</v>
      </c>
      <c r="S26" s="124">
        <f t="shared" si="11"/>
        <v>396.0347999999999</v>
      </c>
      <c r="T26" s="124">
        <f t="shared" si="11"/>
        <v>405.01020000000005</v>
      </c>
      <c r="U26" s="124">
        <f t="shared" si="11"/>
        <v>413.98560000000003</v>
      </c>
      <c r="V26" s="124">
        <f t="shared" si="11"/>
        <v>422.96099999999996</v>
      </c>
    </row>
    <row r="27" spans="1:22" x14ac:dyDescent="0.25">
      <c r="A27" s="126">
        <v>220</v>
      </c>
      <c r="B27" s="124">
        <f t="shared" ref="B27:V27" si="12">B86+B62</f>
        <v>244.50299999999996</v>
      </c>
      <c r="C27" s="124">
        <f t="shared" si="12"/>
        <v>253.47839999999999</v>
      </c>
      <c r="D27" s="124">
        <f t="shared" si="12"/>
        <v>262.4538</v>
      </c>
      <c r="E27" s="124">
        <f t="shared" si="12"/>
        <v>271.42920000000004</v>
      </c>
      <c r="F27" s="124">
        <f t="shared" si="12"/>
        <v>280.40460000000002</v>
      </c>
      <c r="G27" s="124">
        <f t="shared" si="12"/>
        <v>289.38</v>
      </c>
      <c r="H27" s="124">
        <f t="shared" si="12"/>
        <v>298.35540000000003</v>
      </c>
      <c r="I27" s="124">
        <f t="shared" si="12"/>
        <v>307.33080000000001</v>
      </c>
      <c r="J27" s="124">
        <f t="shared" si="12"/>
        <v>316.30620000000005</v>
      </c>
      <c r="K27" s="124">
        <f t="shared" si="12"/>
        <v>325.28159999999997</v>
      </c>
      <c r="L27" s="124">
        <f t="shared" si="12"/>
        <v>334.25700000000001</v>
      </c>
      <c r="M27" s="124">
        <f t="shared" si="12"/>
        <v>343.23240000000004</v>
      </c>
      <c r="N27" s="124">
        <f t="shared" si="12"/>
        <v>352.20780000000002</v>
      </c>
      <c r="O27" s="124">
        <f t="shared" si="12"/>
        <v>361.18320000000006</v>
      </c>
      <c r="P27" s="124">
        <f t="shared" si="12"/>
        <v>370.15859999999998</v>
      </c>
      <c r="Q27" s="124">
        <f t="shared" si="12"/>
        <v>379.13400000000001</v>
      </c>
      <c r="R27" s="124">
        <f t="shared" si="12"/>
        <v>388.10940000000005</v>
      </c>
      <c r="S27" s="124">
        <f t="shared" si="12"/>
        <v>397.08479999999992</v>
      </c>
      <c r="T27" s="124">
        <f t="shared" si="12"/>
        <v>406.06020000000007</v>
      </c>
      <c r="U27" s="124">
        <f t="shared" si="12"/>
        <v>415.03560000000004</v>
      </c>
      <c r="V27" s="124">
        <f t="shared" si="12"/>
        <v>424.01099999999997</v>
      </c>
    </row>
    <row r="28" spans="1:22" x14ac:dyDescent="0.25">
      <c r="A28" s="126">
        <v>230</v>
      </c>
      <c r="B28" s="124">
        <f t="shared" ref="B28:V28" si="13">B87+B63</f>
        <v>245.55299999999997</v>
      </c>
      <c r="C28" s="124">
        <f t="shared" si="13"/>
        <v>254.5284</v>
      </c>
      <c r="D28" s="124">
        <f t="shared" si="13"/>
        <v>263.50379999999996</v>
      </c>
      <c r="E28" s="124">
        <f t="shared" si="13"/>
        <v>272.47919999999999</v>
      </c>
      <c r="F28" s="124">
        <f t="shared" si="13"/>
        <v>281.45460000000003</v>
      </c>
      <c r="G28" s="124">
        <f t="shared" si="13"/>
        <v>290.43</v>
      </c>
      <c r="H28" s="124">
        <f t="shared" si="13"/>
        <v>299.40539999999999</v>
      </c>
      <c r="I28" s="124">
        <f t="shared" si="13"/>
        <v>308.38079999999997</v>
      </c>
      <c r="J28" s="124">
        <f t="shared" si="13"/>
        <v>317.3562</v>
      </c>
      <c r="K28" s="124">
        <f t="shared" si="13"/>
        <v>326.33159999999992</v>
      </c>
      <c r="L28" s="124">
        <f t="shared" si="13"/>
        <v>335.30699999999996</v>
      </c>
      <c r="M28" s="124">
        <f t="shared" si="13"/>
        <v>344.2824</v>
      </c>
      <c r="N28" s="124">
        <f t="shared" si="13"/>
        <v>353.25779999999997</v>
      </c>
      <c r="O28" s="124">
        <f t="shared" si="13"/>
        <v>362.23320000000001</v>
      </c>
      <c r="P28" s="124">
        <f t="shared" si="13"/>
        <v>371.20859999999993</v>
      </c>
      <c r="Q28" s="124">
        <f t="shared" si="13"/>
        <v>380.18399999999997</v>
      </c>
      <c r="R28" s="124">
        <f t="shared" si="13"/>
        <v>389.15940000000001</v>
      </c>
      <c r="S28" s="124">
        <f t="shared" si="13"/>
        <v>398.13479999999987</v>
      </c>
      <c r="T28" s="124">
        <f t="shared" si="13"/>
        <v>407.11020000000002</v>
      </c>
      <c r="U28" s="124">
        <f t="shared" si="13"/>
        <v>416.0856</v>
      </c>
      <c r="V28" s="124">
        <f t="shared" si="13"/>
        <v>425.06099999999992</v>
      </c>
    </row>
    <row r="29" spans="1:22" x14ac:dyDescent="0.25">
      <c r="A29" s="126">
        <v>240</v>
      </c>
      <c r="B29" s="124">
        <f t="shared" ref="B29:V29" si="14">B88+B64</f>
        <v>246.60299999999995</v>
      </c>
      <c r="C29" s="124">
        <f t="shared" si="14"/>
        <v>255.57839999999999</v>
      </c>
      <c r="D29" s="124">
        <f t="shared" si="14"/>
        <v>264.55379999999997</v>
      </c>
      <c r="E29" s="124">
        <f t="shared" si="14"/>
        <v>273.5292</v>
      </c>
      <c r="F29" s="124">
        <f t="shared" si="14"/>
        <v>282.50460000000004</v>
      </c>
      <c r="G29" s="124">
        <f t="shared" si="14"/>
        <v>291.48</v>
      </c>
      <c r="H29" s="124">
        <f t="shared" si="14"/>
        <v>300.4554</v>
      </c>
      <c r="I29" s="124">
        <f t="shared" si="14"/>
        <v>309.43079999999998</v>
      </c>
      <c r="J29" s="124">
        <f t="shared" si="14"/>
        <v>318.40620000000001</v>
      </c>
      <c r="K29" s="124">
        <f t="shared" si="14"/>
        <v>327.38159999999993</v>
      </c>
      <c r="L29" s="124">
        <f t="shared" si="14"/>
        <v>336.35699999999997</v>
      </c>
      <c r="M29" s="124">
        <f t="shared" si="14"/>
        <v>345.33240000000001</v>
      </c>
      <c r="N29" s="124">
        <f t="shared" si="14"/>
        <v>354.30779999999999</v>
      </c>
      <c r="O29" s="124">
        <f t="shared" si="14"/>
        <v>363.28320000000002</v>
      </c>
      <c r="P29" s="124">
        <f t="shared" si="14"/>
        <v>372.25859999999994</v>
      </c>
      <c r="Q29" s="124">
        <f t="shared" si="14"/>
        <v>381.23399999999998</v>
      </c>
      <c r="R29" s="124">
        <f t="shared" si="14"/>
        <v>390.20940000000002</v>
      </c>
      <c r="S29" s="124">
        <f t="shared" si="14"/>
        <v>399.18479999999988</v>
      </c>
      <c r="T29" s="124">
        <f t="shared" si="14"/>
        <v>408.16020000000003</v>
      </c>
      <c r="U29" s="124">
        <f t="shared" si="14"/>
        <v>417.13560000000001</v>
      </c>
      <c r="V29" s="124">
        <f t="shared" si="14"/>
        <v>426.11099999999993</v>
      </c>
    </row>
    <row r="30" spans="1:22" x14ac:dyDescent="0.25">
      <c r="A30" s="126">
        <v>250</v>
      </c>
      <c r="B30" s="124">
        <f t="shared" ref="B30:V30" si="15">B89+B65</f>
        <v>247.65299999999996</v>
      </c>
      <c r="C30" s="124">
        <f t="shared" si="15"/>
        <v>256.6284</v>
      </c>
      <c r="D30" s="124">
        <f t="shared" si="15"/>
        <v>265.60379999999998</v>
      </c>
      <c r="E30" s="124">
        <f t="shared" si="15"/>
        <v>274.57920000000001</v>
      </c>
      <c r="F30" s="124">
        <f t="shared" si="15"/>
        <v>283.55460000000005</v>
      </c>
      <c r="G30" s="124">
        <f t="shared" si="15"/>
        <v>292.52999999999997</v>
      </c>
      <c r="H30" s="124">
        <f t="shared" si="15"/>
        <v>301.50540000000001</v>
      </c>
      <c r="I30" s="124">
        <f t="shared" si="15"/>
        <v>310.48079999999999</v>
      </c>
      <c r="J30" s="124">
        <f t="shared" si="15"/>
        <v>319.45620000000002</v>
      </c>
      <c r="K30" s="124">
        <f t="shared" si="15"/>
        <v>328.43159999999995</v>
      </c>
      <c r="L30" s="124">
        <f t="shared" si="15"/>
        <v>337.40699999999998</v>
      </c>
      <c r="M30" s="124">
        <f t="shared" si="15"/>
        <v>346.38240000000002</v>
      </c>
      <c r="N30" s="124">
        <f t="shared" si="15"/>
        <v>355.3578</v>
      </c>
      <c r="O30" s="124">
        <f t="shared" si="15"/>
        <v>364.33320000000003</v>
      </c>
      <c r="P30" s="124">
        <f t="shared" si="15"/>
        <v>373.30859999999996</v>
      </c>
      <c r="Q30" s="124">
        <f t="shared" si="15"/>
        <v>382.28399999999999</v>
      </c>
      <c r="R30" s="124">
        <f t="shared" si="15"/>
        <v>391.25940000000003</v>
      </c>
      <c r="S30" s="124">
        <f t="shared" si="15"/>
        <v>400.23479999999989</v>
      </c>
      <c r="T30" s="124">
        <f t="shared" si="15"/>
        <v>409.21020000000004</v>
      </c>
      <c r="U30" s="124">
        <f t="shared" si="15"/>
        <v>418.18560000000002</v>
      </c>
      <c r="V30" s="124">
        <f t="shared" si="15"/>
        <v>427.16099999999994</v>
      </c>
    </row>
    <row r="31" spans="1:22" x14ac:dyDescent="0.25">
      <c r="A31" s="126">
        <v>260</v>
      </c>
      <c r="B31" s="124">
        <f t="shared" ref="B31:V31" si="16">B90+B66</f>
        <v>248.70299999999997</v>
      </c>
      <c r="C31" s="124">
        <f t="shared" si="16"/>
        <v>257.67840000000001</v>
      </c>
      <c r="D31" s="124">
        <f t="shared" si="16"/>
        <v>266.65379999999999</v>
      </c>
      <c r="E31" s="124">
        <f t="shared" si="16"/>
        <v>275.62920000000003</v>
      </c>
      <c r="F31" s="124">
        <f t="shared" si="16"/>
        <v>284.6046</v>
      </c>
      <c r="G31" s="124">
        <f t="shared" si="16"/>
        <v>293.58</v>
      </c>
      <c r="H31" s="124">
        <f t="shared" si="16"/>
        <v>302.55540000000002</v>
      </c>
      <c r="I31" s="124">
        <f t="shared" si="16"/>
        <v>311.5308</v>
      </c>
      <c r="J31" s="124">
        <f t="shared" si="16"/>
        <v>320.50620000000004</v>
      </c>
      <c r="K31" s="124">
        <f t="shared" si="16"/>
        <v>329.48159999999996</v>
      </c>
      <c r="L31" s="124">
        <f t="shared" si="16"/>
        <v>338.45699999999999</v>
      </c>
      <c r="M31" s="124">
        <f t="shared" si="16"/>
        <v>347.43240000000003</v>
      </c>
      <c r="N31" s="124">
        <f t="shared" si="16"/>
        <v>356.40780000000001</v>
      </c>
      <c r="O31" s="124">
        <f t="shared" si="16"/>
        <v>365.38320000000004</v>
      </c>
      <c r="P31" s="124">
        <f t="shared" si="16"/>
        <v>374.35859999999997</v>
      </c>
      <c r="Q31" s="124">
        <f t="shared" si="16"/>
        <v>383.334</v>
      </c>
      <c r="R31" s="124">
        <f t="shared" si="16"/>
        <v>392.30940000000004</v>
      </c>
      <c r="S31" s="124">
        <f t="shared" si="16"/>
        <v>401.2847999999999</v>
      </c>
      <c r="T31" s="124">
        <f t="shared" si="16"/>
        <v>410.26020000000005</v>
      </c>
      <c r="U31" s="124">
        <f t="shared" si="16"/>
        <v>419.23560000000003</v>
      </c>
      <c r="V31" s="124">
        <f t="shared" si="16"/>
        <v>428.21099999999996</v>
      </c>
    </row>
    <row r="32" spans="1:22" x14ac:dyDescent="0.25">
      <c r="A32" s="126">
        <v>270</v>
      </c>
      <c r="B32" s="124">
        <f t="shared" ref="B32:V32" si="17">B91+B67</f>
        <v>249.75299999999996</v>
      </c>
      <c r="C32" s="124">
        <f t="shared" si="17"/>
        <v>258.72840000000002</v>
      </c>
      <c r="D32" s="124">
        <f t="shared" si="17"/>
        <v>267.7038</v>
      </c>
      <c r="E32" s="124">
        <f t="shared" si="17"/>
        <v>276.67920000000004</v>
      </c>
      <c r="F32" s="124">
        <f t="shared" si="17"/>
        <v>285.65460000000002</v>
      </c>
      <c r="G32" s="124">
        <f t="shared" si="17"/>
        <v>294.63</v>
      </c>
      <c r="H32" s="124">
        <f t="shared" si="17"/>
        <v>303.60540000000003</v>
      </c>
      <c r="I32" s="124">
        <f t="shared" si="17"/>
        <v>312.58080000000001</v>
      </c>
      <c r="J32" s="124">
        <f t="shared" si="17"/>
        <v>321.55620000000005</v>
      </c>
      <c r="K32" s="124">
        <f t="shared" si="17"/>
        <v>330.53159999999997</v>
      </c>
      <c r="L32" s="124">
        <f t="shared" si="17"/>
        <v>339.50700000000001</v>
      </c>
      <c r="M32" s="124">
        <f t="shared" si="17"/>
        <v>348.48240000000004</v>
      </c>
      <c r="N32" s="124">
        <f t="shared" si="17"/>
        <v>357.45780000000002</v>
      </c>
      <c r="O32" s="124">
        <f t="shared" si="17"/>
        <v>366.43320000000006</v>
      </c>
      <c r="P32" s="124">
        <f t="shared" si="17"/>
        <v>375.40859999999998</v>
      </c>
      <c r="Q32" s="124">
        <f t="shared" si="17"/>
        <v>384.38400000000001</v>
      </c>
      <c r="R32" s="124">
        <f t="shared" si="17"/>
        <v>393.35940000000005</v>
      </c>
      <c r="S32" s="124">
        <f t="shared" si="17"/>
        <v>402.33479999999992</v>
      </c>
      <c r="T32" s="124">
        <f t="shared" si="17"/>
        <v>411.31020000000007</v>
      </c>
      <c r="U32" s="124">
        <f t="shared" si="17"/>
        <v>420.28560000000004</v>
      </c>
      <c r="V32" s="124">
        <f t="shared" si="17"/>
        <v>429.26099999999997</v>
      </c>
    </row>
    <row r="33" spans="1:22" x14ac:dyDescent="0.25">
      <c r="A33" s="126">
        <v>280</v>
      </c>
      <c r="B33" s="124">
        <f t="shared" ref="B33:V33" si="18">B92+B68</f>
        <v>250.80299999999997</v>
      </c>
      <c r="C33" s="124">
        <f t="shared" si="18"/>
        <v>259.77839999999998</v>
      </c>
      <c r="D33" s="124">
        <f t="shared" si="18"/>
        <v>268.75379999999996</v>
      </c>
      <c r="E33" s="124">
        <f t="shared" si="18"/>
        <v>277.72919999999999</v>
      </c>
      <c r="F33" s="124">
        <f t="shared" si="18"/>
        <v>286.70460000000003</v>
      </c>
      <c r="G33" s="124">
        <f t="shared" si="18"/>
        <v>295.68</v>
      </c>
      <c r="H33" s="124">
        <f t="shared" si="18"/>
        <v>304.65539999999999</v>
      </c>
      <c r="I33" s="124">
        <f t="shared" si="18"/>
        <v>313.63079999999997</v>
      </c>
      <c r="J33" s="124">
        <f t="shared" si="18"/>
        <v>322.6062</v>
      </c>
      <c r="K33" s="124">
        <f t="shared" si="18"/>
        <v>331.58159999999992</v>
      </c>
      <c r="L33" s="124">
        <f t="shared" si="18"/>
        <v>340.55699999999996</v>
      </c>
      <c r="M33" s="124">
        <f t="shared" si="18"/>
        <v>349.5324</v>
      </c>
      <c r="N33" s="124">
        <f t="shared" si="18"/>
        <v>358.50779999999997</v>
      </c>
      <c r="O33" s="124">
        <f t="shared" si="18"/>
        <v>367.48320000000001</v>
      </c>
      <c r="P33" s="124">
        <f t="shared" si="18"/>
        <v>376.45859999999993</v>
      </c>
      <c r="Q33" s="124">
        <f t="shared" si="18"/>
        <v>385.43399999999997</v>
      </c>
      <c r="R33" s="124">
        <f t="shared" si="18"/>
        <v>394.40940000000001</v>
      </c>
      <c r="S33" s="124">
        <f t="shared" si="18"/>
        <v>403.38479999999987</v>
      </c>
      <c r="T33" s="124">
        <f t="shared" si="18"/>
        <v>412.36020000000002</v>
      </c>
      <c r="U33" s="124">
        <f t="shared" si="18"/>
        <v>421.3356</v>
      </c>
      <c r="V33" s="124">
        <f t="shared" si="18"/>
        <v>430.31099999999992</v>
      </c>
    </row>
    <row r="34" spans="1:22" x14ac:dyDescent="0.25">
      <c r="A34" s="126">
        <v>290</v>
      </c>
      <c r="B34" s="124">
        <f t="shared" ref="B34:V34" si="19">B93+B69</f>
        <v>251.85299999999995</v>
      </c>
      <c r="C34" s="124">
        <f t="shared" si="19"/>
        <v>260.82839999999999</v>
      </c>
      <c r="D34" s="124">
        <f t="shared" si="19"/>
        <v>269.80379999999997</v>
      </c>
      <c r="E34" s="124">
        <f t="shared" si="19"/>
        <v>278.7792</v>
      </c>
      <c r="F34" s="124">
        <f t="shared" si="19"/>
        <v>287.75460000000004</v>
      </c>
      <c r="G34" s="124">
        <f t="shared" si="19"/>
        <v>296.73</v>
      </c>
      <c r="H34" s="124">
        <f t="shared" si="19"/>
        <v>305.7054</v>
      </c>
      <c r="I34" s="124">
        <f t="shared" si="19"/>
        <v>314.68079999999998</v>
      </c>
      <c r="J34" s="124">
        <f t="shared" si="19"/>
        <v>323.65620000000001</v>
      </c>
      <c r="K34" s="124">
        <f t="shared" si="19"/>
        <v>332.63159999999993</v>
      </c>
      <c r="L34" s="124">
        <f t="shared" si="19"/>
        <v>341.60699999999997</v>
      </c>
      <c r="M34" s="124">
        <f t="shared" si="19"/>
        <v>350.58240000000001</v>
      </c>
      <c r="N34" s="124">
        <f t="shared" si="19"/>
        <v>359.55779999999999</v>
      </c>
      <c r="O34" s="124">
        <f t="shared" si="19"/>
        <v>368.53320000000002</v>
      </c>
      <c r="P34" s="124">
        <f t="shared" si="19"/>
        <v>377.50859999999994</v>
      </c>
      <c r="Q34" s="124">
        <f t="shared" si="19"/>
        <v>386.48399999999998</v>
      </c>
      <c r="R34" s="124">
        <f t="shared" si="19"/>
        <v>395.45940000000002</v>
      </c>
      <c r="S34" s="124">
        <f t="shared" si="19"/>
        <v>404.43479999999988</v>
      </c>
      <c r="T34" s="124">
        <f t="shared" si="19"/>
        <v>413.41020000000003</v>
      </c>
      <c r="U34" s="124">
        <f t="shared" si="19"/>
        <v>422.38560000000001</v>
      </c>
      <c r="V34" s="124">
        <f t="shared" si="19"/>
        <v>431.36099999999993</v>
      </c>
    </row>
    <row r="35" spans="1:22" x14ac:dyDescent="0.25">
      <c r="A35" s="126">
        <v>300</v>
      </c>
      <c r="B35" s="124">
        <f t="shared" ref="B35:V35" si="20">B94+B70</f>
        <v>252.90299999999996</v>
      </c>
      <c r="C35" s="124">
        <f t="shared" si="20"/>
        <v>261.8784</v>
      </c>
      <c r="D35" s="124">
        <f t="shared" si="20"/>
        <v>270.85379999999998</v>
      </c>
      <c r="E35" s="124">
        <f t="shared" si="20"/>
        <v>279.82920000000001</v>
      </c>
      <c r="F35" s="124">
        <f t="shared" si="20"/>
        <v>288.80460000000005</v>
      </c>
      <c r="G35" s="124">
        <f t="shared" si="20"/>
        <v>297.77999999999997</v>
      </c>
      <c r="H35" s="124">
        <f t="shared" si="20"/>
        <v>306.75540000000001</v>
      </c>
      <c r="I35" s="124">
        <f t="shared" si="20"/>
        <v>315.73079999999999</v>
      </c>
      <c r="J35" s="124">
        <f t="shared" si="20"/>
        <v>324.70620000000002</v>
      </c>
      <c r="K35" s="124">
        <f t="shared" si="20"/>
        <v>333.68159999999995</v>
      </c>
      <c r="L35" s="124">
        <f t="shared" si="20"/>
        <v>342.65699999999998</v>
      </c>
      <c r="M35" s="124">
        <f t="shared" si="20"/>
        <v>351.63240000000002</v>
      </c>
      <c r="N35" s="124">
        <f t="shared" si="20"/>
        <v>360.6078</v>
      </c>
      <c r="O35" s="124">
        <f t="shared" si="20"/>
        <v>369.58320000000003</v>
      </c>
      <c r="P35" s="124">
        <f t="shared" si="20"/>
        <v>378.55859999999996</v>
      </c>
      <c r="Q35" s="124">
        <f t="shared" si="20"/>
        <v>387.53399999999999</v>
      </c>
      <c r="R35" s="124">
        <f t="shared" si="20"/>
        <v>396.50940000000003</v>
      </c>
      <c r="S35" s="124">
        <f t="shared" si="20"/>
        <v>405.48479999999989</v>
      </c>
      <c r="T35" s="124">
        <f t="shared" si="20"/>
        <v>414.46020000000004</v>
      </c>
      <c r="U35" s="124">
        <f t="shared" si="20"/>
        <v>423.43560000000002</v>
      </c>
      <c r="V35" s="124">
        <f t="shared" si="20"/>
        <v>432.41099999999994</v>
      </c>
    </row>
    <row r="36" spans="1:22" x14ac:dyDescent="0.25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</row>
    <row r="37" spans="1:22" x14ac:dyDescent="0.25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</row>
    <row r="38" spans="1:22" x14ac:dyDescent="0.25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</row>
    <row r="39" spans="1:22" x14ac:dyDescent="0.25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</row>
    <row r="40" spans="1:22" x14ac:dyDescent="0.25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</row>
    <row r="41" spans="1:22" x14ac:dyDescent="0.25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</row>
    <row r="42" spans="1:22" x14ac:dyDescent="0.25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</row>
    <row r="43" spans="1:22" x14ac:dyDescent="0.25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</row>
    <row r="44" spans="1:22" x14ac:dyDescent="0.25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</row>
    <row r="45" spans="1:22" x14ac:dyDescent="0.25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</row>
    <row r="46" spans="1:22" x14ac:dyDescent="0.25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</row>
    <row r="48" spans="1:22" x14ac:dyDescent="0.25">
      <c r="A48" t="s">
        <v>290</v>
      </c>
    </row>
    <row r="49" spans="1:22" x14ac:dyDescent="0.25">
      <c r="A49" s="1"/>
      <c r="B49" s="1">
        <v>100</v>
      </c>
      <c r="C49" s="1">
        <v>110</v>
      </c>
      <c r="D49" s="1">
        <v>120</v>
      </c>
      <c r="E49" s="1">
        <v>130</v>
      </c>
      <c r="F49" s="1">
        <v>140</v>
      </c>
      <c r="G49" s="1">
        <v>150</v>
      </c>
      <c r="H49" s="1">
        <v>160</v>
      </c>
      <c r="I49" s="1">
        <v>170</v>
      </c>
      <c r="J49" s="1">
        <v>180</v>
      </c>
      <c r="K49" s="1">
        <v>190</v>
      </c>
      <c r="L49" s="1">
        <v>200</v>
      </c>
      <c r="M49" s="1">
        <v>210</v>
      </c>
      <c r="N49" s="1">
        <v>220</v>
      </c>
      <c r="O49" s="1">
        <v>230</v>
      </c>
      <c r="P49" s="1">
        <v>240</v>
      </c>
      <c r="Q49" s="1">
        <v>250</v>
      </c>
      <c r="R49" s="1">
        <v>260</v>
      </c>
      <c r="S49" s="1">
        <v>270</v>
      </c>
      <c r="T49" s="1">
        <v>280</v>
      </c>
      <c r="U49" s="1">
        <v>290</v>
      </c>
      <c r="V49" s="1">
        <v>300</v>
      </c>
    </row>
    <row r="50" spans="1:22" x14ac:dyDescent="0.25">
      <c r="A50" s="1">
        <v>100</v>
      </c>
      <c r="B50" s="116">
        <f>'100 mm Argano Inox'!$E$21*B49/100+'100 mm Argano Inox'!$E$22*B49/100+'100 mm Argano Inox'!$E$23*B49/100+'100 mm Argano Inox'!$E$24+'100 mm Argano Inox'!$E$25*2+'100 mm Argano Inox'!$E$26*B49/100+'100 mm Argano Inox'!$E$27+'100 mm Argano Inox'!$E$28+'100 mm Argano Inox'!$E$30*B49/100+'100 mm Argano Inox'!$E$31+'100 mm Argano Inox'!$E$32+'100 mm Argano Inox'!$E$33+'100 mm Argano Inox'!$E$34+'100 mm Argano Inox'!$E$35+'100 mm Argano Inox'!$E$37*B49/100+'100 mm Argano Inox'!$E$38+'100 mm Argano Inox'!$E$39+'100 mm Argano Inox'!$E$40*B49/100+'100 mm Argano Inox'!$E$41*B49*2/100+'100 mm Argano Inox'!$E$42*B49*2/100+'100 mm Argano Inox'!$E$43*B49/100</f>
        <v>203.58099999999996</v>
      </c>
      <c r="C50" s="116">
        <f>'100 mm Argano Inox'!$E$21*C49/100+'100 mm Argano Inox'!$E$22*C49/100+'100 mm Argano Inox'!$E$23*C49/100+'100 mm Argano Inox'!$E$24+'100 mm Argano Inox'!$E$25*2+'100 mm Argano Inox'!$E$26*C49/100+'100 mm Argano Inox'!$E$27+'100 mm Argano Inox'!$E$28+'100 mm Argano Inox'!$E$30*C49/100+'100 mm Argano Inox'!$E$31+'100 mm Argano Inox'!$E$32+'100 mm Argano Inox'!$E$33+'100 mm Argano Inox'!$E$34+'100 mm Argano Inox'!$E$35+'100 mm Argano Inox'!$E$37*C49/100+'100 mm Argano Inox'!$E$38+'100 mm Argano Inox'!$E$39+'100 mm Argano Inox'!$E$40*C49/100+'100 mm Argano Inox'!$E$41*C49*2/100+'100 mm Argano Inox'!$E$42*C49*2/100+'100 mm Argano Inox'!$E$43*C49/100</f>
        <v>212.5564</v>
      </c>
      <c r="D50" s="116">
        <f>'100 mm Argano Inox'!$E$21*D49/100+'100 mm Argano Inox'!$E$22*D49/100+'100 mm Argano Inox'!$E$23*D49/100+'100 mm Argano Inox'!$E$24+'100 mm Argano Inox'!$E$25*2+'100 mm Argano Inox'!$E$26*D49/100+'100 mm Argano Inox'!$E$27+'100 mm Argano Inox'!$E$28+'100 mm Argano Inox'!$E$30*D49/100+'100 mm Argano Inox'!$E$31+'100 mm Argano Inox'!$E$32+'100 mm Argano Inox'!$E$33+'100 mm Argano Inox'!$E$34+'100 mm Argano Inox'!$E$35+'100 mm Argano Inox'!$E$37*D49/100+'100 mm Argano Inox'!$E$38+'100 mm Argano Inox'!$E$39+'100 mm Argano Inox'!$E$40*D49/100+'100 mm Argano Inox'!$E$41*D49*2/100+'100 mm Argano Inox'!$E$42*D49*2/100+'100 mm Argano Inox'!$E$43*D49/100</f>
        <v>221.53179999999998</v>
      </c>
      <c r="E50" s="116">
        <f>'100 mm Argano Inox'!$E$21*E49/100+'100 mm Argano Inox'!$E$22*E49/100+'100 mm Argano Inox'!$E$23*E49/100+'100 mm Argano Inox'!$E$24+'100 mm Argano Inox'!$E$25*2+'100 mm Argano Inox'!$E$26*E49/100+'100 mm Argano Inox'!$E$27+'100 mm Argano Inox'!$E$28+'100 mm Argano Inox'!$E$30*E49/100+'100 mm Argano Inox'!$E$31+'100 mm Argano Inox'!$E$32+'100 mm Argano Inox'!$E$33+'100 mm Argano Inox'!$E$34+'100 mm Argano Inox'!$E$35+'100 mm Argano Inox'!$E$37*E49/100+'100 mm Argano Inox'!$E$38+'100 mm Argano Inox'!$E$39+'100 mm Argano Inox'!$E$40*E49/100+'100 mm Argano Inox'!$E$41*E49*2/100+'100 mm Argano Inox'!$E$42*E49*2/100+'100 mm Argano Inox'!$E$43*E49/100</f>
        <v>230.50720000000001</v>
      </c>
      <c r="F50" s="116">
        <f>'100 mm Argano Inox'!$E$21*F49/100+'100 mm Argano Inox'!$E$22*F49/100+'100 mm Argano Inox'!$E$23*F49/100+'100 mm Argano Inox'!$E$24+'100 mm Argano Inox'!$E$25*2+'100 mm Argano Inox'!$E$26*F49/100+'100 mm Argano Inox'!$E$27+'100 mm Argano Inox'!$E$28+'100 mm Argano Inox'!$E$30*F49/100+'100 mm Argano Inox'!$E$31+'100 mm Argano Inox'!$E$32+'100 mm Argano Inox'!$E$33+'100 mm Argano Inox'!$E$34+'100 mm Argano Inox'!$E$35+'100 mm Argano Inox'!$E$37*F49/100+'100 mm Argano Inox'!$E$38+'100 mm Argano Inox'!$E$39+'100 mm Argano Inox'!$E$40*F49/100+'100 mm Argano Inox'!$E$41*F49*2/100+'100 mm Argano Inox'!$E$42*F49*2/100+'100 mm Argano Inox'!$E$43*F49/100</f>
        <v>239.48260000000002</v>
      </c>
      <c r="G50" s="116">
        <f>'100 mm Argano Inox'!$E$21*G49/100+'100 mm Argano Inox'!$E$22*G49/100+'100 mm Argano Inox'!$E$23*G49/100+'100 mm Argano Inox'!$E$24+'100 mm Argano Inox'!$E$25*2+'100 mm Argano Inox'!$E$26*G49/100+'100 mm Argano Inox'!$E$27+'100 mm Argano Inox'!$E$28+'100 mm Argano Inox'!$E$30*G49/100+'100 mm Argano Inox'!$E$31+'100 mm Argano Inox'!$E$32+'100 mm Argano Inox'!$E$33+'100 mm Argano Inox'!$E$34+'100 mm Argano Inox'!$E$35+'100 mm Argano Inox'!$E$37*G49/100+'100 mm Argano Inox'!$E$38+'100 mm Argano Inox'!$E$39+'100 mm Argano Inox'!$E$40*G49/100+'100 mm Argano Inox'!$E$41*G49*2/100+'100 mm Argano Inox'!$E$42*G49*2/100+'100 mm Argano Inox'!$E$43*G49/100</f>
        <v>248.458</v>
      </c>
      <c r="H50" s="116">
        <f>'100 mm Argano Inox'!$E$21*H49/100+'100 mm Argano Inox'!$E$22*H49/100+'100 mm Argano Inox'!$E$23*H49/100+'100 mm Argano Inox'!$E$24+'100 mm Argano Inox'!$E$25*2+'100 mm Argano Inox'!$E$26*H49/100+'100 mm Argano Inox'!$E$27+'100 mm Argano Inox'!$E$28+'100 mm Argano Inox'!$E$30*H49/100+'100 mm Argano Inox'!$E$31+'100 mm Argano Inox'!$E$32+'100 mm Argano Inox'!$E$33+'100 mm Argano Inox'!$E$34+'100 mm Argano Inox'!$E$35+'100 mm Argano Inox'!$E$37*H49/100+'100 mm Argano Inox'!$E$38+'100 mm Argano Inox'!$E$39+'100 mm Argano Inox'!$E$40*H49/100+'100 mm Argano Inox'!$E$41*H49*2/100+'100 mm Argano Inox'!$E$42*H49*2/100+'100 mm Argano Inox'!$E$43*H49/100</f>
        <v>257.43340000000001</v>
      </c>
      <c r="I50" s="116">
        <f>'100 mm Argano Inox'!$E$21*I49/100+'100 mm Argano Inox'!$E$22*I49/100+'100 mm Argano Inox'!$E$23*I49/100+'100 mm Argano Inox'!$E$24+'100 mm Argano Inox'!$E$25*2+'100 mm Argano Inox'!$E$26*I49/100+'100 mm Argano Inox'!$E$27+'100 mm Argano Inox'!$E$28+'100 mm Argano Inox'!$E$30*I49/100+'100 mm Argano Inox'!$E$31+'100 mm Argano Inox'!$E$32+'100 mm Argano Inox'!$E$33+'100 mm Argano Inox'!$E$34+'100 mm Argano Inox'!$E$35+'100 mm Argano Inox'!$E$37*I49/100+'100 mm Argano Inox'!$E$38+'100 mm Argano Inox'!$E$39+'100 mm Argano Inox'!$E$40*I49/100+'100 mm Argano Inox'!$E$41*I49*2/100+'100 mm Argano Inox'!$E$42*I49*2/100+'100 mm Argano Inox'!$E$43*I49/100</f>
        <v>266.40879999999999</v>
      </c>
      <c r="J50" s="116">
        <f>'100 mm Argano Inox'!$E$21*J49/100+'100 mm Argano Inox'!$E$22*J49/100+'100 mm Argano Inox'!$E$23*J49/100+'100 mm Argano Inox'!$E$24+'100 mm Argano Inox'!$E$25*2+'100 mm Argano Inox'!$E$26*J49/100+'100 mm Argano Inox'!$E$27+'100 mm Argano Inox'!$E$28+'100 mm Argano Inox'!$E$30*J49/100+'100 mm Argano Inox'!$E$31+'100 mm Argano Inox'!$E$32+'100 mm Argano Inox'!$E$33+'100 mm Argano Inox'!$E$34+'100 mm Argano Inox'!$E$35+'100 mm Argano Inox'!$E$37*J49/100+'100 mm Argano Inox'!$E$38+'100 mm Argano Inox'!$E$39+'100 mm Argano Inox'!$E$40*J49/100+'100 mm Argano Inox'!$E$41*J49*2/100+'100 mm Argano Inox'!$E$42*J49*2/100+'100 mm Argano Inox'!$E$43*J49/100</f>
        <v>275.38420000000002</v>
      </c>
      <c r="K50" s="116">
        <f>'100 mm Argano Inox'!$E$21*K49/100+'100 mm Argano Inox'!$E$22*K49/100+'100 mm Argano Inox'!$E$23*K49/100+'100 mm Argano Inox'!$E$24+'100 mm Argano Inox'!$E$25*2+'100 mm Argano Inox'!$E$26*K49/100+'100 mm Argano Inox'!$E$27+'100 mm Argano Inox'!$E$28+'100 mm Argano Inox'!$E$30*K49/100+'100 mm Argano Inox'!$E$31+'100 mm Argano Inox'!$E$32+'100 mm Argano Inox'!$E$33+'100 mm Argano Inox'!$E$34+'100 mm Argano Inox'!$E$35+'100 mm Argano Inox'!$E$37*K49/100+'100 mm Argano Inox'!$E$38+'100 mm Argano Inox'!$E$39+'100 mm Argano Inox'!$E$40*K49/100+'100 mm Argano Inox'!$E$41*K49*2/100+'100 mm Argano Inox'!$E$42*K49*2/100+'100 mm Argano Inox'!$E$43*K49/100</f>
        <v>284.35959999999994</v>
      </c>
      <c r="L50" s="116">
        <f>'100 mm Argano Inox'!$E$21*L49/100+'100 mm Argano Inox'!$E$22*L49/100+'100 mm Argano Inox'!$E$23*L49/100+'100 mm Argano Inox'!$E$24+'100 mm Argano Inox'!$E$25*2+'100 mm Argano Inox'!$E$26*L49/100+'100 mm Argano Inox'!$E$27+'100 mm Argano Inox'!$E$28+'100 mm Argano Inox'!$E$30*L49/100+'100 mm Argano Inox'!$E$31+'100 mm Argano Inox'!$E$32+'100 mm Argano Inox'!$E$33+'100 mm Argano Inox'!$E$34+'100 mm Argano Inox'!$E$35+'100 mm Argano Inox'!$E$37*L49/100+'100 mm Argano Inox'!$E$38+'100 mm Argano Inox'!$E$39+'100 mm Argano Inox'!$E$40*L49/100+'100 mm Argano Inox'!$E$41*L49*2/100+'100 mm Argano Inox'!$E$42*L49*2/100+'100 mm Argano Inox'!$E$43*L49/100</f>
        <v>293.33499999999998</v>
      </c>
      <c r="M50" s="116">
        <f>'100 mm Argano Inox'!$E$21*M49/100+'100 mm Argano Inox'!$E$22*M49/100+'100 mm Argano Inox'!$E$23*M49/100+'100 mm Argano Inox'!$E$24+'100 mm Argano Inox'!$E$25*2+'100 mm Argano Inox'!$E$26*M49/100+'100 mm Argano Inox'!$E$27+'100 mm Argano Inox'!$E$28+'100 mm Argano Inox'!$E$30*M49/100+'100 mm Argano Inox'!$E$31+'100 mm Argano Inox'!$E$32+'100 mm Argano Inox'!$E$33+'100 mm Argano Inox'!$E$34+'100 mm Argano Inox'!$E$35+'100 mm Argano Inox'!$E$37*M49/100+'100 mm Argano Inox'!$E$38+'100 mm Argano Inox'!$E$39+'100 mm Argano Inox'!$E$40*M49/100+'100 mm Argano Inox'!$E$41*M49*2/100+'100 mm Argano Inox'!$E$42*M49*2/100+'100 mm Argano Inox'!$E$43*M49/100</f>
        <v>302.31040000000002</v>
      </c>
      <c r="N50" s="116">
        <f>'100 mm Argano Inox'!$E$21*N49/100+'100 mm Argano Inox'!$E$22*N49/100+'100 mm Argano Inox'!$E$23*N49/100+'100 mm Argano Inox'!$E$24+'100 mm Argano Inox'!$E$25*2+'100 mm Argano Inox'!$E$26*N49/100+'100 mm Argano Inox'!$E$27+'100 mm Argano Inox'!$E$28+'100 mm Argano Inox'!$E$30*N49/100+'100 mm Argano Inox'!$E$31+'100 mm Argano Inox'!$E$32+'100 mm Argano Inox'!$E$33+'100 mm Argano Inox'!$E$34+'100 mm Argano Inox'!$E$35+'100 mm Argano Inox'!$E$37*N49/100+'100 mm Argano Inox'!$E$38+'100 mm Argano Inox'!$E$39+'100 mm Argano Inox'!$E$40*N49/100+'100 mm Argano Inox'!$E$41*N49*2/100+'100 mm Argano Inox'!$E$42*N49*2/100+'100 mm Argano Inox'!$E$43*N49/100</f>
        <v>311.28579999999999</v>
      </c>
      <c r="O50" s="116">
        <f>'100 mm Argano Inox'!$E$21*O49/100+'100 mm Argano Inox'!$E$22*O49/100+'100 mm Argano Inox'!$E$23*O49/100+'100 mm Argano Inox'!$E$24+'100 mm Argano Inox'!$E$25*2+'100 mm Argano Inox'!$E$26*O49/100+'100 mm Argano Inox'!$E$27+'100 mm Argano Inox'!$E$28+'100 mm Argano Inox'!$E$30*O49/100+'100 mm Argano Inox'!$E$31+'100 mm Argano Inox'!$E$32+'100 mm Argano Inox'!$E$33+'100 mm Argano Inox'!$E$34+'100 mm Argano Inox'!$E$35+'100 mm Argano Inox'!$E$37*O49/100+'100 mm Argano Inox'!$E$38+'100 mm Argano Inox'!$E$39+'100 mm Argano Inox'!$E$40*O49/100+'100 mm Argano Inox'!$E$41*O49*2/100+'100 mm Argano Inox'!$E$42*O49*2/100+'100 mm Argano Inox'!$E$43*O49/100</f>
        <v>320.26120000000003</v>
      </c>
      <c r="P50" s="116">
        <f>'100 mm Argano Inox'!$E$21*P49/100+'100 mm Argano Inox'!$E$22*P49/100+'100 mm Argano Inox'!$E$23*P49/100+'100 mm Argano Inox'!$E$24+'100 mm Argano Inox'!$E$25*2+'100 mm Argano Inox'!$E$26*P49/100+'100 mm Argano Inox'!$E$27+'100 mm Argano Inox'!$E$28+'100 mm Argano Inox'!$E$30*P49/100+'100 mm Argano Inox'!$E$31+'100 mm Argano Inox'!$E$32+'100 mm Argano Inox'!$E$33+'100 mm Argano Inox'!$E$34+'100 mm Argano Inox'!$E$35+'100 mm Argano Inox'!$E$37*P49/100+'100 mm Argano Inox'!$E$38+'100 mm Argano Inox'!$E$39+'100 mm Argano Inox'!$E$40*P49/100+'100 mm Argano Inox'!$E$41*P49*2/100+'100 mm Argano Inox'!$E$42*P49*2/100+'100 mm Argano Inox'!$E$43*P49/100</f>
        <v>329.23659999999995</v>
      </c>
      <c r="Q50" s="116">
        <f>'100 mm Argano Inox'!$E$21*Q49/100+'100 mm Argano Inox'!$E$22*Q49/100+'100 mm Argano Inox'!$E$23*Q49/100+'100 mm Argano Inox'!$E$24+'100 mm Argano Inox'!$E$25*2+'100 mm Argano Inox'!$E$26*Q49/100+'100 mm Argano Inox'!$E$27+'100 mm Argano Inox'!$E$28+'100 mm Argano Inox'!$E$30*Q49/100+'100 mm Argano Inox'!$E$31+'100 mm Argano Inox'!$E$32+'100 mm Argano Inox'!$E$33+'100 mm Argano Inox'!$E$34+'100 mm Argano Inox'!$E$35+'100 mm Argano Inox'!$E$37*Q49/100+'100 mm Argano Inox'!$E$38+'100 mm Argano Inox'!$E$39+'100 mm Argano Inox'!$E$40*Q49/100+'100 mm Argano Inox'!$E$41*Q49*2/100+'100 mm Argano Inox'!$E$42*Q49*2/100+'100 mm Argano Inox'!$E$43*Q49/100</f>
        <v>338.21199999999999</v>
      </c>
      <c r="R50" s="116">
        <f>'100 mm Argano Inox'!$E$21*R49/100+'100 mm Argano Inox'!$E$22*R49/100+'100 mm Argano Inox'!$E$23*R49/100+'100 mm Argano Inox'!$E$24+'100 mm Argano Inox'!$E$25*2+'100 mm Argano Inox'!$E$26*R49/100+'100 mm Argano Inox'!$E$27+'100 mm Argano Inox'!$E$28+'100 mm Argano Inox'!$E$30*R49/100+'100 mm Argano Inox'!$E$31+'100 mm Argano Inox'!$E$32+'100 mm Argano Inox'!$E$33+'100 mm Argano Inox'!$E$34+'100 mm Argano Inox'!$E$35+'100 mm Argano Inox'!$E$37*R49/100+'100 mm Argano Inox'!$E$38+'100 mm Argano Inox'!$E$39+'100 mm Argano Inox'!$E$40*R49/100+'100 mm Argano Inox'!$E$41*R49*2/100+'100 mm Argano Inox'!$E$42*R49*2/100+'100 mm Argano Inox'!$E$43*R49/100</f>
        <v>347.18740000000003</v>
      </c>
      <c r="S50" s="116">
        <f>'100 mm Argano Inox'!$E$21*S49/100+'100 mm Argano Inox'!$E$22*S49/100+'100 mm Argano Inox'!$E$23*S49/100+'100 mm Argano Inox'!$E$24+'100 mm Argano Inox'!$E$25*2+'100 mm Argano Inox'!$E$26*S49/100+'100 mm Argano Inox'!$E$27+'100 mm Argano Inox'!$E$28+'100 mm Argano Inox'!$E$30*S49/100+'100 mm Argano Inox'!$E$31+'100 mm Argano Inox'!$E$32+'100 mm Argano Inox'!$E$33+'100 mm Argano Inox'!$E$34+'100 mm Argano Inox'!$E$35+'100 mm Argano Inox'!$E$37*S49/100+'100 mm Argano Inox'!$E$38+'100 mm Argano Inox'!$E$39+'100 mm Argano Inox'!$E$40*S49/100+'100 mm Argano Inox'!$E$41*S49*2/100+'100 mm Argano Inox'!$E$42*S49*2/100+'100 mm Argano Inox'!$E$43*S49/100</f>
        <v>356.16279999999989</v>
      </c>
      <c r="T50" s="116">
        <f>'100 mm Argano Inox'!$E$21*T49/100+'100 mm Argano Inox'!$E$22*T49/100+'100 mm Argano Inox'!$E$23*T49/100+'100 mm Argano Inox'!$E$24+'100 mm Argano Inox'!$E$25*2+'100 mm Argano Inox'!$E$26*T49/100+'100 mm Argano Inox'!$E$27+'100 mm Argano Inox'!$E$28+'100 mm Argano Inox'!$E$30*T49/100+'100 mm Argano Inox'!$E$31+'100 mm Argano Inox'!$E$32+'100 mm Argano Inox'!$E$33+'100 mm Argano Inox'!$E$34+'100 mm Argano Inox'!$E$35+'100 mm Argano Inox'!$E$37*T49/100+'100 mm Argano Inox'!$E$38+'100 mm Argano Inox'!$E$39+'100 mm Argano Inox'!$E$40*T49/100+'100 mm Argano Inox'!$E$41*T49*2/100+'100 mm Argano Inox'!$E$42*T49*2/100+'100 mm Argano Inox'!$E$43*T49/100</f>
        <v>365.13820000000004</v>
      </c>
      <c r="U50" s="116">
        <f>'100 mm Argano Inox'!$E$21*U49/100+'100 mm Argano Inox'!$E$22*U49/100+'100 mm Argano Inox'!$E$23*U49/100+'100 mm Argano Inox'!$E$24+'100 mm Argano Inox'!$E$25*2+'100 mm Argano Inox'!$E$26*U49/100+'100 mm Argano Inox'!$E$27+'100 mm Argano Inox'!$E$28+'100 mm Argano Inox'!$E$30*U49/100+'100 mm Argano Inox'!$E$31+'100 mm Argano Inox'!$E$32+'100 mm Argano Inox'!$E$33+'100 mm Argano Inox'!$E$34+'100 mm Argano Inox'!$E$35+'100 mm Argano Inox'!$E$37*U49/100+'100 mm Argano Inox'!$E$38+'100 mm Argano Inox'!$E$39+'100 mm Argano Inox'!$E$40*U49/100+'100 mm Argano Inox'!$E$41*U49*2/100+'100 mm Argano Inox'!$E$42*U49*2/100+'100 mm Argano Inox'!$E$43*U49/100</f>
        <v>374.11360000000002</v>
      </c>
      <c r="V50" s="116">
        <f>'100 mm Argano Inox'!$E$21*V49/100+'100 mm Argano Inox'!$E$22*V49/100+'100 mm Argano Inox'!$E$23*V49/100+'100 mm Argano Inox'!$E$24+'100 mm Argano Inox'!$E$25*2+'100 mm Argano Inox'!$E$26*V49/100+'100 mm Argano Inox'!$E$27+'100 mm Argano Inox'!$E$28+'100 mm Argano Inox'!$E$30*V49/100+'100 mm Argano Inox'!$E$31+'100 mm Argano Inox'!$E$32+'100 mm Argano Inox'!$E$33+'100 mm Argano Inox'!$E$34+'100 mm Argano Inox'!$E$35+'100 mm Argano Inox'!$E$37*V49/100+'100 mm Argano Inox'!$E$38+'100 mm Argano Inox'!$E$39+'100 mm Argano Inox'!$E$40*V49/100+'100 mm Argano Inox'!$E$41*V49*2/100+'100 mm Argano Inox'!$E$42*V49*2/100+'100 mm Argano Inox'!$E$43*V49/100</f>
        <v>383.08899999999994</v>
      </c>
    </row>
    <row r="51" spans="1:22" x14ac:dyDescent="0.25">
      <c r="A51" s="1">
        <v>110</v>
      </c>
      <c r="B51" s="117">
        <f>B50</f>
        <v>203.58099999999996</v>
      </c>
      <c r="C51" s="117">
        <f t="shared" ref="C51:V63" si="21">C50</f>
        <v>212.5564</v>
      </c>
      <c r="D51" s="117">
        <f t="shared" si="21"/>
        <v>221.53179999999998</v>
      </c>
      <c r="E51" s="117">
        <f t="shared" si="21"/>
        <v>230.50720000000001</v>
      </c>
      <c r="F51" s="117">
        <f t="shared" si="21"/>
        <v>239.48260000000002</v>
      </c>
      <c r="G51" s="117">
        <f t="shared" si="21"/>
        <v>248.458</v>
      </c>
      <c r="H51" s="117">
        <f t="shared" si="21"/>
        <v>257.43340000000001</v>
      </c>
      <c r="I51" s="117">
        <f t="shared" si="21"/>
        <v>266.40879999999999</v>
      </c>
      <c r="J51" s="117">
        <f t="shared" si="21"/>
        <v>275.38420000000002</v>
      </c>
      <c r="K51" s="117">
        <f t="shared" si="21"/>
        <v>284.35959999999994</v>
      </c>
      <c r="L51" s="117">
        <f t="shared" si="21"/>
        <v>293.33499999999998</v>
      </c>
      <c r="M51" s="117">
        <f t="shared" si="21"/>
        <v>302.31040000000002</v>
      </c>
      <c r="N51" s="117">
        <f t="shared" si="21"/>
        <v>311.28579999999999</v>
      </c>
      <c r="O51" s="117">
        <f t="shared" si="21"/>
        <v>320.26120000000003</v>
      </c>
      <c r="P51" s="117">
        <f t="shared" si="21"/>
        <v>329.23659999999995</v>
      </c>
      <c r="Q51" s="117">
        <f t="shared" si="21"/>
        <v>338.21199999999999</v>
      </c>
      <c r="R51" s="117">
        <f t="shared" si="21"/>
        <v>347.18740000000003</v>
      </c>
      <c r="S51" s="117">
        <f t="shared" si="21"/>
        <v>356.16279999999989</v>
      </c>
      <c r="T51" s="117">
        <f t="shared" si="21"/>
        <v>365.13820000000004</v>
      </c>
      <c r="U51" s="117">
        <f t="shared" si="21"/>
        <v>374.11360000000002</v>
      </c>
      <c r="V51" s="117">
        <f t="shared" si="21"/>
        <v>383.08899999999994</v>
      </c>
    </row>
    <row r="52" spans="1:22" x14ac:dyDescent="0.25">
      <c r="A52" s="1">
        <v>120</v>
      </c>
      <c r="B52" s="117">
        <f t="shared" ref="B52:Q67" si="22">B51</f>
        <v>203.58099999999996</v>
      </c>
      <c r="C52" s="117">
        <f t="shared" si="21"/>
        <v>212.5564</v>
      </c>
      <c r="D52" s="117">
        <f t="shared" si="21"/>
        <v>221.53179999999998</v>
      </c>
      <c r="E52" s="117">
        <f t="shared" si="21"/>
        <v>230.50720000000001</v>
      </c>
      <c r="F52" s="117">
        <f t="shared" si="21"/>
        <v>239.48260000000002</v>
      </c>
      <c r="G52" s="117">
        <f t="shared" si="21"/>
        <v>248.458</v>
      </c>
      <c r="H52" s="117">
        <f t="shared" si="21"/>
        <v>257.43340000000001</v>
      </c>
      <c r="I52" s="117">
        <f t="shared" si="21"/>
        <v>266.40879999999999</v>
      </c>
      <c r="J52" s="117">
        <f t="shared" si="21"/>
        <v>275.38420000000002</v>
      </c>
      <c r="K52" s="117">
        <f t="shared" si="21"/>
        <v>284.35959999999994</v>
      </c>
      <c r="L52" s="117">
        <f t="shared" si="21"/>
        <v>293.33499999999998</v>
      </c>
      <c r="M52" s="117">
        <f t="shared" si="21"/>
        <v>302.31040000000002</v>
      </c>
      <c r="N52" s="117">
        <f t="shared" si="21"/>
        <v>311.28579999999999</v>
      </c>
      <c r="O52" s="117">
        <f t="shared" si="21"/>
        <v>320.26120000000003</v>
      </c>
      <c r="P52" s="117">
        <f t="shared" si="21"/>
        <v>329.23659999999995</v>
      </c>
      <c r="Q52" s="117">
        <f t="shared" si="21"/>
        <v>338.21199999999999</v>
      </c>
      <c r="R52" s="117">
        <f t="shared" si="21"/>
        <v>347.18740000000003</v>
      </c>
      <c r="S52" s="117">
        <f t="shared" si="21"/>
        <v>356.16279999999989</v>
      </c>
      <c r="T52" s="117">
        <f t="shared" si="21"/>
        <v>365.13820000000004</v>
      </c>
      <c r="U52" s="117">
        <f t="shared" si="21"/>
        <v>374.11360000000002</v>
      </c>
      <c r="V52" s="117">
        <f t="shared" si="21"/>
        <v>383.08899999999994</v>
      </c>
    </row>
    <row r="53" spans="1:22" x14ac:dyDescent="0.25">
      <c r="A53" s="1">
        <v>130</v>
      </c>
      <c r="B53" s="117">
        <f t="shared" si="22"/>
        <v>203.58099999999996</v>
      </c>
      <c r="C53" s="117">
        <f t="shared" si="21"/>
        <v>212.5564</v>
      </c>
      <c r="D53" s="117">
        <f t="shared" si="21"/>
        <v>221.53179999999998</v>
      </c>
      <c r="E53" s="117">
        <f t="shared" si="21"/>
        <v>230.50720000000001</v>
      </c>
      <c r="F53" s="117">
        <f t="shared" si="21"/>
        <v>239.48260000000002</v>
      </c>
      <c r="G53" s="117">
        <f t="shared" si="21"/>
        <v>248.458</v>
      </c>
      <c r="H53" s="117">
        <f t="shared" si="21"/>
        <v>257.43340000000001</v>
      </c>
      <c r="I53" s="117">
        <f t="shared" si="21"/>
        <v>266.40879999999999</v>
      </c>
      <c r="J53" s="117">
        <f t="shared" si="21"/>
        <v>275.38420000000002</v>
      </c>
      <c r="K53" s="117">
        <f t="shared" si="21"/>
        <v>284.35959999999994</v>
      </c>
      <c r="L53" s="117">
        <f t="shared" si="21"/>
        <v>293.33499999999998</v>
      </c>
      <c r="M53" s="117">
        <f t="shared" si="21"/>
        <v>302.31040000000002</v>
      </c>
      <c r="N53" s="117">
        <f t="shared" si="21"/>
        <v>311.28579999999999</v>
      </c>
      <c r="O53" s="117">
        <f t="shared" si="21"/>
        <v>320.26120000000003</v>
      </c>
      <c r="P53" s="117">
        <f t="shared" si="21"/>
        <v>329.23659999999995</v>
      </c>
      <c r="Q53" s="117">
        <f t="shared" si="21"/>
        <v>338.21199999999999</v>
      </c>
      <c r="R53" s="117">
        <f t="shared" si="21"/>
        <v>347.18740000000003</v>
      </c>
      <c r="S53" s="117">
        <f t="shared" si="21"/>
        <v>356.16279999999989</v>
      </c>
      <c r="T53" s="117">
        <f t="shared" si="21"/>
        <v>365.13820000000004</v>
      </c>
      <c r="U53" s="117">
        <f t="shared" si="21"/>
        <v>374.11360000000002</v>
      </c>
      <c r="V53" s="117">
        <f t="shared" si="21"/>
        <v>383.08899999999994</v>
      </c>
    </row>
    <row r="54" spans="1:22" x14ac:dyDescent="0.25">
      <c r="A54" s="1">
        <v>140</v>
      </c>
      <c r="B54" s="117">
        <f t="shared" si="22"/>
        <v>203.58099999999996</v>
      </c>
      <c r="C54" s="117">
        <f t="shared" si="21"/>
        <v>212.5564</v>
      </c>
      <c r="D54" s="117">
        <f t="shared" si="21"/>
        <v>221.53179999999998</v>
      </c>
      <c r="E54" s="117">
        <f t="shared" si="21"/>
        <v>230.50720000000001</v>
      </c>
      <c r="F54" s="117">
        <f t="shared" si="21"/>
        <v>239.48260000000002</v>
      </c>
      <c r="G54" s="117">
        <f t="shared" si="21"/>
        <v>248.458</v>
      </c>
      <c r="H54" s="117">
        <f t="shared" si="21"/>
        <v>257.43340000000001</v>
      </c>
      <c r="I54" s="117">
        <f t="shared" si="21"/>
        <v>266.40879999999999</v>
      </c>
      <c r="J54" s="117">
        <f t="shared" si="21"/>
        <v>275.38420000000002</v>
      </c>
      <c r="K54" s="117">
        <f t="shared" si="21"/>
        <v>284.35959999999994</v>
      </c>
      <c r="L54" s="117">
        <f t="shared" si="21"/>
        <v>293.33499999999998</v>
      </c>
      <c r="M54" s="117">
        <f t="shared" si="21"/>
        <v>302.31040000000002</v>
      </c>
      <c r="N54" s="117">
        <f t="shared" si="21"/>
        <v>311.28579999999999</v>
      </c>
      <c r="O54" s="117">
        <f t="shared" si="21"/>
        <v>320.26120000000003</v>
      </c>
      <c r="P54" s="117">
        <f t="shared" si="21"/>
        <v>329.23659999999995</v>
      </c>
      <c r="Q54" s="117">
        <f t="shared" si="21"/>
        <v>338.21199999999999</v>
      </c>
      <c r="R54" s="117">
        <f t="shared" si="21"/>
        <v>347.18740000000003</v>
      </c>
      <c r="S54" s="117">
        <f t="shared" si="21"/>
        <v>356.16279999999989</v>
      </c>
      <c r="T54" s="117">
        <f t="shared" si="21"/>
        <v>365.13820000000004</v>
      </c>
      <c r="U54" s="117">
        <f t="shared" si="21"/>
        <v>374.11360000000002</v>
      </c>
      <c r="V54" s="117">
        <f t="shared" si="21"/>
        <v>383.08899999999994</v>
      </c>
    </row>
    <row r="55" spans="1:22" x14ac:dyDescent="0.25">
      <c r="A55" s="1">
        <v>150</v>
      </c>
      <c r="B55" s="117">
        <f t="shared" si="22"/>
        <v>203.58099999999996</v>
      </c>
      <c r="C55" s="117">
        <f t="shared" si="21"/>
        <v>212.5564</v>
      </c>
      <c r="D55" s="117">
        <f t="shared" si="21"/>
        <v>221.53179999999998</v>
      </c>
      <c r="E55" s="117">
        <f t="shared" si="21"/>
        <v>230.50720000000001</v>
      </c>
      <c r="F55" s="117">
        <f t="shared" si="21"/>
        <v>239.48260000000002</v>
      </c>
      <c r="G55" s="117">
        <f t="shared" si="21"/>
        <v>248.458</v>
      </c>
      <c r="H55" s="117">
        <f t="shared" si="21"/>
        <v>257.43340000000001</v>
      </c>
      <c r="I55" s="117">
        <f t="shared" si="21"/>
        <v>266.40879999999999</v>
      </c>
      <c r="J55" s="117">
        <f t="shared" si="21"/>
        <v>275.38420000000002</v>
      </c>
      <c r="K55" s="117">
        <f t="shared" si="21"/>
        <v>284.35959999999994</v>
      </c>
      <c r="L55" s="117">
        <f t="shared" si="21"/>
        <v>293.33499999999998</v>
      </c>
      <c r="M55" s="117">
        <f t="shared" si="21"/>
        <v>302.31040000000002</v>
      </c>
      <c r="N55" s="117">
        <f t="shared" si="21"/>
        <v>311.28579999999999</v>
      </c>
      <c r="O55" s="117">
        <f t="shared" si="21"/>
        <v>320.26120000000003</v>
      </c>
      <c r="P55" s="117">
        <f t="shared" si="21"/>
        <v>329.23659999999995</v>
      </c>
      <c r="Q55" s="117">
        <f t="shared" si="21"/>
        <v>338.21199999999999</v>
      </c>
      <c r="R55" s="117">
        <f t="shared" si="21"/>
        <v>347.18740000000003</v>
      </c>
      <c r="S55" s="117">
        <f t="shared" si="21"/>
        <v>356.16279999999989</v>
      </c>
      <c r="T55" s="117">
        <f t="shared" si="21"/>
        <v>365.13820000000004</v>
      </c>
      <c r="U55" s="117">
        <f t="shared" si="21"/>
        <v>374.11360000000002</v>
      </c>
      <c r="V55" s="117">
        <f t="shared" si="21"/>
        <v>383.08899999999994</v>
      </c>
    </row>
    <row r="56" spans="1:22" x14ac:dyDescent="0.25">
      <c r="A56" s="1">
        <v>160</v>
      </c>
      <c r="B56" s="117">
        <f t="shared" si="22"/>
        <v>203.58099999999996</v>
      </c>
      <c r="C56" s="117">
        <f t="shared" si="21"/>
        <v>212.5564</v>
      </c>
      <c r="D56" s="117">
        <f t="shared" si="21"/>
        <v>221.53179999999998</v>
      </c>
      <c r="E56" s="117">
        <f t="shared" si="21"/>
        <v>230.50720000000001</v>
      </c>
      <c r="F56" s="117">
        <f t="shared" si="21"/>
        <v>239.48260000000002</v>
      </c>
      <c r="G56" s="117">
        <f t="shared" si="21"/>
        <v>248.458</v>
      </c>
      <c r="H56" s="117">
        <f t="shared" si="21"/>
        <v>257.43340000000001</v>
      </c>
      <c r="I56" s="117">
        <f t="shared" si="21"/>
        <v>266.40879999999999</v>
      </c>
      <c r="J56" s="117">
        <f t="shared" si="21"/>
        <v>275.38420000000002</v>
      </c>
      <c r="K56" s="117">
        <f t="shared" si="21"/>
        <v>284.35959999999994</v>
      </c>
      <c r="L56" s="117">
        <f t="shared" si="21"/>
        <v>293.33499999999998</v>
      </c>
      <c r="M56" s="117">
        <f t="shared" si="21"/>
        <v>302.31040000000002</v>
      </c>
      <c r="N56" s="117">
        <f t="shared" si="21"/>
        <v>311.28579999999999</v>
      </c>
      <c r="O56" s="117">
        <f t="shared" si="21"/>
        <v>320.26120000000003</v>
      </c>
      <c r="P56" s="117">
        <f t="shared" si="21"/>
        <v>329.23659999999995</v>
      </c>
      <c r="Q56" s="117">
        <f t="shared" si="21"/>
        <v>338.21199999999999</v>
      </c>
      <c r="R56" s="117">
        <f t="shared" si="21"/>
        <v>347.18740000000003</v>
      </c>
      <c r="S56" s="117">
        <f t="shared" si="21"/>
        <v>356.16279999999989</v>
      </c>
      <c r="T56" s="117">
        <f t="shared" si="21"/>
        <v>365.13820000000004</v>
      </c>
      <c r="U56" s="117">
        <f t="shared" si="21"/>
        <v>374.11360000000002</v>
      </c>
      <c r="V56" s="117">
        <f t="shared" si="21"/>
        <v>383.08899999999994</v>
      </c>
    </row>
    <row r="57" spans="1:22" x14ac:dyDescent="0.25">
      <c r="A57" s="1">
        <v>170</v>
      </c>
      <c r="B57" s="117">
        <f t="shared" si="22"/>
        <v>203.58099999999996</v>
      </c>
      <c r="C57" s="117">
        <f t="shared" si="21"/>
        <v>212.5564</v>
      </c>
      <c r="D57" s="117">
        <f t="shared" si="21"/>
        <v>221.53179999999998</v>
      </c>
      <c r="E57" s="117">
        <f t="shared" si="21"/>
        <v>230.50720000000001</v>
      </c>
      <c r="F57" s="117">
        <f t="shared" si="21"/>
        <v>239.48260000000002</v>
      </c>
      <c r="G57" s="117">
        <f t="shared" si="21"/>
        <v>248.458</v>
      </c>
      <c r="H57" s="117">
        <f t="shared" si="21"/>
        <v>257.43340000000001</v>
      </c>
      <c r="I57" s="117">
        <f t="shared" si="21"/>
        <v>266.40879999999999</v>
      </c>
      <c r="J57" s="117">
        <f t="shared" si="21"/>
        <v>275.38420000000002</v>
      </c>
      <c r="K57" s="117">
        <f t="shared" si="21"/>
        <v>284.35959999999994</v>
      </c>
      <c r="L57" s="117">
        <f t="shared" si="21"/>
        <v>293.33499999999998</v>
      </c>
      <c r="M57" s="117">
        <f t="shared" si="21"/>
        <v>302.31040000000002</v>
      </c>
      <c r="N57" s="117">
        <f t="shared" si="21"/>
        <v>311.28579999999999</v>
      </c>
      <c r="O57" s="117">
        <f t="shared" si="21"/>
        <v>320.26120000000003</v>
      </c>
      <c r="P57" s="117">
        <f t="shared" si="21"/>
        <v>329.23659999999995</v>
      </c>
      <c r="Q57" s="117">
        <f t="shared" si="21"/>
        <v>338.21199999999999</v>
      </c>
      <c r="R57" s="117">
        <f t="shared" si="21"/>
        <v>347.18740000000003</v>
      </c>
      <c r="S57" s="117">
        <f t="shared" si="21"/>
        <v>356.16279999999989</v>
      </c>
      <c r="T57" s="117">
        <f t="shared" si="21"/>
        <v>365.13820000000004</v>
      </c>
      <c r="U57" s="117">
        <f t="shared" si="21"/>
        <v>374.11360000000002</v>
      </c>
      <c r="V57" s="117">
        <f t="shared" si="21"/>
        <v>383.08899999999994</v>
      </c>
    </row>
    <row r="58" spans="1:22" x14ac:dyDescent="0.25">
      <c r="A58" s="1">
        <v>180</v>
      </c>
      <c r="B58" s="117">
        <f t="shared" si="22"/>
        <v>203.58099999999996</v>
      </c>
      <c r="C58" s="117">
        <f t="shared" si="21"/>
        <v>212.5564</v>
      </c>
      <c r="D58" s="117">
        <f t="shared" si="21"/>
        <v>221.53179999999998</v>
      </c>
      <c r="E58" s="117">
        <f t="shared" si="21"/>
        <v>230.50720000000001</v>
      </c>
      <c r="F58" s="117">
        <f t="shared" si="21"/>
        <v>239.48260000000002</v>
      </c>
      <c r="G58" s="117">
        <f t="shared" si="21"/>
        <v>248.458</v>
      </c>
      <c r="H58" s="117">
        <f t="shared" si="21"/>
        <v>257.43340000000001</v>
      </c>
      <c r="I58" s="117">
        <f t="shared" si="21"/>
        <v>266.40879999999999</v>
      </c>
      <c r="J58" s="117">
        <f t="shared" si="21"/>
        <v>275.38420000000002</v>
      </c>
      <c r="K58" s="117">
        <f t="shared" si="21"/>
        <v>284.35959999999994</v>
      </c>
      <c r="L58" s="117">
        <f t="shared" si="21"/>
        <v>293.33499999999998</v>
      </c>
      <c r="M58" s="117">
        <f t="shared" si="21"/>
        <v>302.31040000000002</v>
      </c>
      <c r="N58" s="117">
        <f t="shared" si="21"/>
        <v>311.28579999999999</v>
      </c>
      <c r="O58" s="117">
        <f t="shared" si="21"/>
        <v>320.26120000000003</v>
      </c>
      <c r="P58" s="117">
        <f t="shared" si="21"/>
        <v>329.23659999999995</v>
      </c>
      <c r="Q58" s="117">
        <f t="shared" si="21"/>
        <v>338.21199999999999</v>
      </c>
      <c r="R58" s="117">
        <f t="shared" si="21"/>
        <v>347.18740000000003</v>
      </c>
      <c r="S58" s="117">
        <f t="shared" si="21"/>
        <v>356.16279999999989</v>
      </c>
      <c r="T58" s="117">
        <f t="shared" si="21"/>
        <v>365.13820000000004</v>
      </c>
      <c r="U58" s="117">
        <f t="shared" si="21"/>
        <v>374.11360000000002</v>
      </c>
      <c r="V58" s="117">
        <f t="shared" si="21"/>
        <v>383.08899999999994</v>
      </c>
    </row>
    <row r="59" spans="1:22" x14ac:dyDescent="0.25">
      <c r="A59" s="1">
        <v>190</v>
      </c>
      <c r="B59" s="117">
        <f t="shared" si="22"/>
        <v>203.58099999999996</v>
      </c>
      <c r="C59" s="117">
        <f t="shared" si="21"/>
        <v>212.5564</v>
      </c>
      <c r="D59" s="117">
        <f t="shared" si="21"/>
        <v>221.53179999999998</v>
      </c>
      <c r="E59" s="117">
        <f t="shared" si="21"/>
        <v>230.50720000000001</v>
      </c>
      <c r="F59" s="117">
        <f t="shared" si="21"/>
        <v>239.48260000000002</v>
      </c>
      <c r="G59" s="117">
        <f t="shared" si="21"/>
        <v>248.458</v>
      </c>
      <c r="H59" s="117">
        <f t="shared" si="21"/>
        <v>257.43340000000001</v>
      </c>
      <c r="I59" s="117">
        <f t="shared" si="21"/>
        <v>266.40879999999999</v>
      </c>
      <c r="J59" s="117">
        <f t="shared" si="21"/>
        <v>275.38420000000002</v>
      </c>
      <c r="K59" s="117">
        <f t="shared" si="21"/>
        <v>284.35959999999994</v>
      </c>
      <c r="L59" s="117">
        <f t="shared" si="21"/>
        <v>293.33499999999998</v>
      </c>
      <c r="M59" s="117">
        <f t="shared" si="21"/>
        <v>302.31040000000002</v>
      </c>
      <c r="N59" s="117">
        <f t="shared" si="21"/>
        <v>311.28579999999999</v>
      </c>
      <c r="O59" s="117">
        <f t="shared" si="21"/>
        <v>320.26120000000003</v>
      </c>
      <c r="P59" s="117">
        <f t="shared" si="21"/>
        <v>329.23659999999995</v>
      </c>
      <c r="Q59" s="117">
        <f t="shared" si="21"/>
        <v>338.21199999999999</v>
      </c>
      <c r="R59" s="117">
        <f t="shared" si="21"/>
        <v>347.18740000000003</v>
      </c>
      <c r="S59" s="117">
        <f t="shared" si="21"/>
        <v>356.16279999999989</v>
      </c>
      <c r="T59" s="117">
        <f t="shared" si="21"/>
        <v>365.13820000000004</v>
      </c>
      <c r="U59" s="117">
        <f t="shared" si="21"/>
        <v>374.11360000000002</v>
      </c>
      <c r="V59" s="117">
        <f t="shared" si="21"/>
        <v>383.08899999999994</v>
      </c>
    </row>
    <row r="60" spans="1:22" x14ac:dyDescent="0.25">
      <c r="A60" s="1">
        <v>200</v>
      </c>
      <c r="B60" s="117">
        <f t="shared" si="22"/>
        <v>203.58099999999996</v>
      </c>
      <c r="C60" s="117">
        <f t="shared" si="21"/>
        <v>212.5564</v>
      </c>
      <c r="D60" s="117">
        <f t="shared" si="21"/>
        <v>221.53179999999998</v>
      </c>
      <c r="E60" s="117">
        <f t="shared" si="21"/>
        <v>230.50720000000001</v>
      </c>
      <c r="F60" s="117">
        <f t="shared" si="21"/>
        <v>239.48260000000002</v>
      </c>
      <c r="G60" s="117">
        <f t="shared" si="21"/>
        <v>248.458</v>
      </c>
      <c r="H60" s="117">
        <f t="shared" si="21"/>
        <v>257.43340000000001</v>
      </c>
      <c r="I60" s="117">
        <f t="shared" si="21"/>
        <v>266.40879999999999</v>
      </c>
      <c r="J60" s="117">
        <f t="shared" si="21"/>
        <v>275.38420000000002</v>
      </c>
      <c r="K60" s="117">
        <f t="shared" si="21"/>
        <v>284.35959999999994</v>
      </c>
      <c r="L60" s="117">
        <f t="shared" si="21"/>
        <v>293.33499999999998</v>
      </c>
      <c r="M60" s="117">
        <f t="shared" si="21"/>
        <v>302.31040000000002</v>
      </c>
      <c r="N60" s="117">
        <f t="shared" si="21"/>
        <v>311.28579999999999</v>
      </c>
      <c r="O60" s="117">
        <f t="shared" si="21"/>
        <v>320.26120000000003</v>
      </c>
      <c r="P60" s="117">
        <f t="shared" si="21"/>
        <v>329.23659999999995</v>
      </c>
      <c r="Q60" s="117">
        <f t="shared" si="21"/>
        <v>338.21199999999999</v>
      </c>
      <c r="R60" s="117">
        <f t="shared" si="21"/>
        <v>347.18740000000003</v>
      </c>
      <c r="S60" s="117">
        <f t="shared" si="21"/>
        <v>356.16279999999989</v>
      </c>
      <c r="T60" s="117">
        <f t="shared" si="21"/>
        <v>365.13820000000004</v>
      </c>
      <c r="U60" s="117">
        <f t="shared" si="21"/>
        <v>374.11360000000002</v>
      </c>
      <c r="V60" s="117">
        <f t="shared" si="21"/>
        <v>383.08899999999994</v>
      </c>
    </row>
    <row r="61" spans="1:22" x14ac:dyDescent="0.25">
      <c r="A61" s="1">
        <v>210</v>
      </c>
      <c r="B61" s="117">
        <f t="shared" si="22"/>
        <v>203.58099999999996</v>
      </c>
      <c r="C61" s="117">
        <f t="shared" si="21"/>
        <v>212.5564</v>
      </c>
      <c r="D61" s="117">
        <f t="shared" si="21"/>
        <v>221.53179999999998</v>
      </c>
      <c r="E61" s="117">
        <f t="shared" si="21"/>
        <v>230.50720000000001</v>
      </c>
      <c r="F61" s="117">
        <f t="shared" si="21"/>
        <v>239.48260000000002</v>
      </c>
      <c r="G61" s="117">
        <f t="shared" si="21"/>
        <v>248.458</v>
      </c>
      <c r="H61" s="117">
        <f t="shared" si="21"/>
        <v>257.43340000000001</v>
      </c>
      <c r="I61" s="117">
        <f t="shared" si="21"/>
        <v>266.40879999999999</v>
      </c>
      <c r="J61" s="117">
        <f t="shared" si="21"/>
        <v>275.38420000000002</v>
      </c>
      <c r="K61" s="117">
        <f t="shared" si="21"/>
        <v>284.35959999999994</v>
      </c>
      <c r="L61" s="117">
        <f t="shared" si="21"/>
        <v>293.33499999999998</v>
      </c>
      <c r="M61" s="117">
        <f t="shared" si="21"/>
        <v>302.31040000000002</v>
      </c>
      <c r="N61" s="117">
        <f t="shared" si="21"/>
        <v>311.28579999999999</v>
      </c>
      <c r="O61" s="117">
        <f t="shared" si="21"/>
        <v>320.26120000000003</v>
      </c>
      <c r="P61" s="117">
        <f t="shared" si="21"/>
        <v>329.23659999999995</v>
      </c>
      <c r="Q61" s="117">
        <f t="shared" si="21"/>
        <v>338.21199999999999</v>
      </c>
      <c r="R61" s="117">
        <f t="shared" si="21"/>
        <v>347.18740000000003</v>
      </c>
      <c r="S61" s="117">
        <f t="shared" si="21"/>
        <v>356.16279999999989</v>
      </c>
      <c r="T61" s="117">
        <f t="shared" si="21"/>
        <v>365.13820000000004</v>
      </c>
      <c r="U61" s="117">
        <f t="shared" si="21"/>
        <v>374.11360000000002</v>
      </c>
      <c r="V61" s="117">
        <f t="shared" si="21"/>
        <v>383.08899999999994</v>
      </c>
    </row>
    <row r="62" spans="1:22" x14ac:dyDescent="0.25">
      <c r="A62" s="1">
        <v>220</v>
      </c>
      <c r="B62" s="117">
        <f t="shared" si="22"/>
        <v>203.58099999999996</v>
      </c>
      <c r="C62" s="117">
        <f t="shared" si="21"/>
        <v>212.5564</v>
      </c>
      <c r="D62" s="117">
        <f t="shared" si="21"/>
        <v>221.53179999999998</v>
      </c>
      <c r="E62" s="117">
        <f t="shared" si="21"/>
        <v>230.50720000000001</v>
      </c>
      <c r="F62" s="117">
        <f t="shared" si="21"/>
        <v>239.48260000000002</v>
      </c>
      <c r="G62" s="117">
        <f t="shared" si="21"/>
        <v>248.458</v>
      </c>
      <c r="H62" s="117">
        <f t="shared" si="21"/>
        <v>257.43340000000001</v>
      </c>
      <c r="I62" s="117">
        <f t="shared" si="21"/>
        <v>266.40879999999999</v>
      </c>
      <c r="J62" s="117">
        <f t="shared" si="21"/>
        <v>275.38420000000002</v>
      </c>
      <c r="K62" s="117">
        <f t="shared" si="21"/>
        <v>284.35959999999994</v>
      </c>
      <c r="L62" s="117">
        <f t="shared" si="21"/>
        <v>293.33499999999998</v>
      </c>
      <c r="M62" s="117">
        <f t="shared" si="21"/>
        <v>302.31040000000002</v>
      </c>
      <c r="N62" s="117">
        <f t="shared" si="21"/>
        <v>311.28579999999999</v>
      </c>
      <c r="O62" s="117">
        <f t="shared" si="21"/>
        <v>320.26120000000003</v>
      </c>
      <c r="P62" s="117">
        <f t="shared" si="21"/>
        <v>329.23659999999995</v>
      </c>
      <c r="Q62" s="117">
        <f t="shared" si="21"/>
        <v>338.21199999999999</v>
      </c>
      <c r="R62" s="117">
        <f t="shared" si="21"/>
        <v>347.18740000000003</v>
      </c>
      <c r="S62" s="117">
        <f t="shared" si="21"/>
        <v>356.16279999999989</v>
      </c>
      <c r="T62" s="117">
        <f t="shared" si="21"/>
        <v>365.13820000000004</v>
      </c>
      <c r="U62" s="117">
        <f t="shared" si="21"/>
        <v>374.11360000000002</v>
      </c>
      <c r="V62" s="117">
        <f t="shared" si="21"/>
        <v>383.08899999999994</v>
      </c>
    </row>
    <row r="63" spans="1:22" x14ac:dyDescent="0.25">
      <c r="A63" s="1">
        <v>230</v>
      </c>
      <c r="B63" s="117">
        <f t="shared" si="22"/>
        <v>203.58099999999996</v>
      </c>
      <c r="C63" s="117">
        <f t="shared" si="21"/>
        <v>212.5564</v>
      </c>
      <c r="D63" s="117">
        <f t="shared" si="21"/>
        <v>221.53179999999998</v>
      </c>
      <c r="E63" s="117">
        <f t="shared" si="21"/>
        <v>230.50720000000001</v>
      </c>
      <c r="F63" s="117">
        <f t="shared" si="21"/>
        <v>239.48260000000002</v>
      </c>
      <c r="G63" s="117">
        <f t="shared" si="21"/>
        <v>248.458</v>
      </c>
      <c r="H63" s="117">
        <f t="shared" si="21"/>
        <v>257.43340000000001</v>
      </c>
      <c r="I63" s="117">
        <f t="shared" si="21"/>
        <v>266.40879999999999</v>
      </c>
      <c r="J63" s="117">
        <f t="shared" si="21"/>
        <v>275.38420000000002</v>
      </c>
      <c r="K63" s="117">
        <f t="shared" si="21"/>
        <v>284.35959999999994</v>
      </c>
      <c r="L63" s="117">
        <f t="shared" si="21"/>
        <v>293.33499999999998</v>
      </c>
      <c r="M63" s="117">
        <f t="shared" si="21"/>
        <v>302.31040000000002</v>
      </c>
      <c r="N63" s="117">
        <f t="shared" si="21"/>
        <v>311.28579999999999</v>
      </c>
      <c r="O63" s="117">
        <f t="shared" si="21"/>
        <v>320.26120000000003</v>
      </c>
      <c r="P63" s="117">
        <f t="shared" si="21"/>
        <v>329.23659999999995</v>
      </c>
      <c r="Q63" s="117">
        <f t="shared" si="21"/>
        <v>338.21199999999999</v>
      </c>
      <c r="R63" s="117">
        <f t="shared" ref="R63:V70" si="23">R62</f>
        <v>347.18740000000003</v>
      </c>
      <c r="S63" s="117">
        <f t="shared" si="23"/>
        <v>356.16279999999989</v>
      </c>
      <c r="T63" s="117">
        <f t="shared" si="23"/>
        <v>365.13820000000004</v>
      </c>
      <c r="U63" s="117">
        <f t="shared" si="23"/>
        <v>374.11360000000002</v>
      </c>
      <c r="V63" s="117">
        <f t="shared" si="23"/>
        <v>383.08899999999994</v>
      </c>
    </row>
    <row r="64" spans="1:22" x14ac:dyDescent="0.25">
      <c r="A64" s="1">
        <v>240</v>
      </c>
      <c r="B64" s="117">
        <f t="shared" si="22"/>
        <v>203.58099999999996</v>
      </c>
      <c r="C64" s="117">
        <f t="shared" si="22"/>
        <v>212.5564</v>
      </c>
      <c r="D64" s="117">
        <f t="shared" si="22"/>
        <v>221.53179999999998</v>
      </c>
      <c r="E64" s="117">
        <f t="shared" si="22"/>
        <v>230.50720000000001</v>
      </c>
      <c r="F64" s="117">
        <f t="shared" si="22"/>
        <v>239.48260000000002</v>
      </c>
      <c r="G64" s="117">
        <f t="shared" si="22"/>
        <v>248.458</v>
      </c>
      <c r="H64" s="117">
        <f t="shared" si="22"/>
        <v>257.43340000000001</v>
      </c>
      <c r="I64" s="117">
        <f t="shared" si="22"/>
        <v>266.40879999999999</v>
      </c>
      <c r="J64" s="117">
        <f t="shared" si="22"/>
        <v>275.38420000000002</v>
      </c>
      <c r="K64" s="117">
        <f t="shared" si="22"/>
        <v>284.35959999999994</v>
      </c>
      <c r="L64" s="117">
        <f t="shared" si="22"/>
        <v>293.33499999999998</v>
      </c>
      <c r="M64" s="117">
        <f t="shared" si="22"/>
        <v>302.31040000000002</v>
      </c>
      <c r="N64" s="117">
        <f t="shared" si="22"/>
        <v>311.28579999999999</v>
      </c>
      <c r="O64" s="117">
        <f t="shared" si="22"/>
        <v>320.26120000000003</v>
      </c>
      <c r="P64" s="117">
        <f t="shared" si="22"/>
        <v>329.23659999999995</v>
      </c>
      <c r="Q64" s="117">
        <f t="shared" si="22"/>
        <v>338.21199999999999</v>
      </c>
      <c r="R64" s="117">
        <f t="shared" si="23"/>
        <v>347.18740000000003</v>
      </c>
      <c r="S64" s="117">
        <f t="shared" si="23"/>
        <v>356.16279999999989</v>
      </c>
      <c r="T64" s="117">
        <f t="shared" si="23"/>
        <v>365.13820000000004</v>
      </c>
      <c r="U64" s="117">
        <f t="shared" si="23"/>
        <v>374.11360000000002</v>
      </c>
      <c r="V64" s="117">
        <f t="shared" si="23"/>
        <v>383.08899999999994</v>
      </c>
    </row>
    <row r="65" spans="1:22" x14ac:dyDescent="0.25">
      <c r="A65" s="1">
        <v>250</v>
      </c>
      <c r="B65" s="117">
        <f t="shared" si="22"/>
        <v>203.58099999999996</v>
      </c>
      <c r="C65" s="117">
        <f t="shared" si="22"/>
        <v>212.5564</v>
      </c>
      <c r="D65" s="117">
        <f t="shared" si="22"/>
        <v>221.53179999999998</v>
      </c>
      <c r="E65" s="117">
        <f t="shared" si="22"/>
        <v>230.50720000000001</v>
      </c>
      <c r="F65" s="117">
        <f t="shared" si="22"/>
        <v>239.48260000000002</v>
      </c>
      <c r="G65" s="117">
        <f t="shared" si="22"/>
        <v>248.458</v>
      </c>
      <c r="H65" s="117">
        <f t="shared" si="22"/>
        <v>257.43340000000001</v>
      </c>
      <c r="I65" s="117">
        <f t="shared" si="22"/>
        <v>266.40879999999999</v>
      </c>
      <c r="J65" s="117">
        <f t="shared" si="22"/>
        <v>275.38420000000002</v>
      </c>
      <c r="K65" s="117">
        <f t="shared" si="22"/>
        <v>284.35959999999994</v>
      </c>
      <c r="L65" s="117">
        <f t="shared" si="22"/>
        <v>293.33499999999998</v>
      </c>
      <c r="M65" s="117">
        <f t="shared" si="22"/>
        <v>302.31040000000002</v>
      </c>
      <c r="N65" s="117">
        <f t="shared" si="22"/>
        <v>311.28579999999999</v>
      </c>
      <c r="O65" s="117">
        <f t="shared" si="22"/>
        <v>320.26120000000003</v>
      </c>
      <c r="P65" s="117">
        <f t="shared" si="22"/>
        <v>329.23659999999995</v>
      </c>
      <c r="Q65" s="117">
        <f t="shared" si="22"/>
        <v>338.21199999999999</v>
      </c>
      <c r="R65" s="117">
        <f t="shared" si="23"/>
        <v>347.18740000000003</v>
      </c>
      <c r="S65" s="117">
        <f t="shared" si="23"/>
        <v>356.16279999999989</v>
      </c>
      <c r="T65" s="117">
        <f t="shared" si="23"/>
        <v>365.13820000000004</v>
      </c>
      <c r="U65" s="117">
        <f t="shared" si="23"/>
        <v>374.11360000000002</v>
      </c>
      <c r="V65" s="117">
        <f t="shared" si="23"/>
        <v>383.08899999999994</v>
      </c>
    </row>
    <row r="66" spans="1:22" x14ac:dyDescent="0.25">
      <c r="A66" s="1">
        <v>260</v>
      </c>
      <c r="B66" s="117">
        <f t="shared" si="22"/>
        <v>203.58099999999996</v>
      </c>
      <c r="C66" s="117">
        <f t="shared" si="22"/>
        <v>212.5564</v>
      </c>
      <c r="D66" s="117">
        <f t="shared" si="22"/>
        <v>221.53179999999998</v>
      </c>
      <c r="E66" s="117">
        <f t="shared" si="22"/>
        <v>230.50720000000001</v>
      </c>
      <c r="F66" s="117">
        <f t="shared" si="22"/>
        <v>239.48260000000002</v>
      </c>
      <c r="G66" s="117">
        <f t="shared" si="22"/>
        <v>248.458</v>
      </c>
      <c r="H66" s="117">
        <f t="shared" si="22"/>
        <v>257.43340000000001</v>
      </c>
      <c r="I66" s="117">
        <f t="shared" si="22"/>
        <v>266.40879999999999</v>
      </c>
      <c r="J66" s="117">
        <f t="shared" si="22"/>
        <v>275.38420000000002</v>
      </c>
      <c r="K66" s="117">
        <f t="shared" si="22"/>
        <v>284.35959999999994</v>
      </c>
      <c r="L66" s="117">
        <f t="shared" si="22"/>
        <v>293.33499999999998</v>
      </c>
      <c r="M66" s="117">
        <f t="shared" si="22"/>
        <v>302.31040000000002</v>
      </c>
      <c r="N66" s="117">
        <f t="shared" si="22"/>
        <v>311.28579999999999</v>
      </c>
      <c r="O66" s="117">
        <f t="shared" si="22"/>
        <v>320.26120000000003</v>
      </c>
      <c r="P66" s="117">
        <f t="shared" si="22"/>
        <v>329.23659999999995</v>
      </c>
      <c r="Q66" s="117">
        <f t="shared" si="22"/>
        <v>338.21199999999999</v>
      </c>
      <c r="R66" s="117">
        <f t="shared" si="23"/>
        <v>347.18740000000003</v>
      </c>
      <c r="S66" s="117">
        <f t="shared" si="23"/>
        <v>356.16279999999989</v>
      </c>
      <c r="T66" s="117">
        <f t="shared" si="23"/>
        <v>365.13820000000004</v>
      </c>
      <c r="U66" s="117">
        <f t="shared" si="23"/>
        <v>374.11360000000002</v>
      </c>
      <c r="V66" s="117">
        <f t="shared" si="23"/>
        <v>383.08899999999994</v>
      </c>
    </row>
    <row r="67" spans="1:22" x14ac:dyDescent="0.25">
      <c r="A67" s="1">
        <v>270</v>
      </c>
      <c r="B67" s="117">
        <f t="shared" si="22"/>
        <v>203.58099999999996</v>
      </c>
      <c r="C67" s="117">
        <f t="shared" si="22"/>
        <v>212.5564</v>
      </c>
      <c r="D67" s="117">
        <f t="shared" si="22"/>
        <v>221.53179999999998</v>
      </c>
      <c r="E67" s="117">
        <f t="shared" si="22"/>
        <v>230.50720000000001</v>
      </c>
      <c r="F67" s="117">
        <f t="shared" si="22"/>
        <v>239.48260000000002</v>
      </c>
      <c r="G67" s="117">
        <f t="shared" si="22"/>
        <v>248.458</v>
      </c>
      <c r="H67" s="117">
        <f t="shared" si="22"/>
        <v>257.43340000000001</v>
      </c>
      <c r="I67" s="117">
        <f t="shared" si="22"/>
        <v>266.40879999999999</v>
      </c>
      <c r="J67" s="117">
        <f t="shared" si="22"/>
        <v>275.38420000000002</v>
      </c>
      <c r="K67" s="117">
        <f t="shared" si="22"/>
        <v>284.35959999999994</v>
      </c>
      <c r="L67" s="117">
        <f t="shared" si="22"/>
        <v>293.33499999999998</v>
      </c>
      <c r="M67" s="117">
        <f t="shared" si="22"/>
        <v>302.31040000000002</v>
      </c>
      <c r="N67" s="117">
        <f t="shared" si="22"/>
        <v>311.28579999999999</v>
      </c>
      <c r="O67" s="117">
        <f t="shared" si="22"/>
        <v>320.26120000000003</v>
      </c>
      <c r="P67" s="117">
        <f t="shared" si="22"/>
        <v>329.23659999999995</v>
      </c>
      <c r="Q67" s="117">
        <f t="shared" si="22"/>
        <v>338.21199999999999</v>
      </c>
      <c r="R67" s="117">
        <f t="shared" si="23"/>
        <v>347.18740000000003</v>
      </c>
      <c r="S67" s="117">
        <f t="shared" si="23"/>
        <v>356.16279999999989</v>
      </c>
      <c r="T67" s="117">
        <f t="shared" si="23"/>
        <v>365.13820000000004</v>
      </c>
      <c r="U67" s="117">
        <f t="shared" si="23"/>
        <v>374.11360000000002</v>
      </c>
      <c r="V67" s="117">
        <f t="shared" si="23"/>
        <v>383.08899999999994</v>
      </c>
    </row>
    <row r="68" spans="1:22" x14ac:dyDescent="0.25">
      <c r="A68" s="118">
        <v>280</v>
      </c>
      <c r="B68" s="119">
        <f t="shared" ref="B68:Q70" si="24">B67</f>
        <v>203.58099999999996</v>
      </c>
      <c r="C68" s="119">
        <f t="shared" si="24"/>
        <v>212.5564</v>
      </c>
      <c r="D68" s="119">
        <f t="shared" si="24"/>
        <v>221.53179999999998</v>
      </c>
      <c r="E68" s="119">
        <f t="shared" si="24"/>
        <v>230.50720000000001</v>
      </c>
      <c r="F68" s="119">
        <f t="shared" si="24"/>
        <v>239.48260000000002</v>
      </c>
      <c r="G68" s="119">
        <f t="shared" si="24"/>
        <v>248.458</v>
      </c>
      <c r="H68" s="119">
        <f t="shared" si="24"/>
        <v>257.43340000000001</v>
      </c>
      <c r="I68" s="119">
        <f t="shared" si="24"/>
        <v>266.40879999999999</v>
      </c>
      <c r="J68" s="119">
        <f t="shared" si="24"/>
        <v>275.38420000000002</v>
      </c>
      <c r="K68" s="119">
        <f t="shared" si="24"/>
        <v>284.35959999999994</v>
      </c>
      <c r="L68" s="119">
        <f t="shared" si="24"/>
        <v>293.33499999999998</v>
      </c>
      <c r="M68" s="119">
        <f t="shared" si="24"/>
        <v>302.31040000000002</v>
      </c>
      <c r="N68" s="119">
        <f t="shared" si="24"/>
        <v>311.28579999999999</v>
      </c>
      <c r="O68" s="119">
        <f t="shared" si="24"/>
        <v>320.26120000000003</v>
      </c>
      <c r="P68" s="119">
        <f t="shared" si="24"/>
        <v>329.23659999999995</v>
      </c>
      <c r="Q68" s="119">
        <f t="shared" si="24"/>
        <v>338.21199999999999</v>
      </c>
      <c r="R68" s="119">
        <f t="shared" si="23"/>
        <v>347.18740000000003</v>
      </c>
      <c r="S68" s="119">
        <f t="shared" si="23"/>
        <v>356.16279999999989</v>
      </c>
      <c r="T68" s="119">
        <f t="shared" si="23"/>
        <v>365.13820000000004</v>
      </c>
      <c r="U68" s="119">
        <f t="shared" si="23"/>
        <v>374.11360000000002</v>
      </c>
      <c r="V68" s="119">
        <f t="shared" si="23"/>
        <v>383.08899999999994</v>
      </c>
    </row>
    <row r="69" spans="1:22" x14ac:dyDescent="0.25">
      <c r="A69" s="1">
        <v>290</v>
      </c>
      <c r="B69" s="117">
        <f t="shared" si="24"/>
        <v>203.58099999999996</v>
      </c>
      <c r="C69" s="117">
        <f t="shared" si="24"/>
        <v>212.5564</v>
      </c>
      <c r="D69" s="117">
        <f t="shared" si="24"/>
        <v>221.53179999999998</v>
      </c>
      <c r="E69" s="117">
        <f t="shared" si="24"/>
        <v>230.50720000000001</v>
      </c>
      <c r="F69" s="117">
        <f t="shared" si="24"/>
        <v>239.48260000000002</v>
      </c>
      <c r="G69" s="117">
        <f t="shared" si="24"/>
        <v>248.458</v>
      </c>
      <c r="H69" s="117">
        <f t="shared" si="24"/>
        <v>257.43340000000001</v>
      </c>
      <c r="I69" s="117">
        <f t="shared" si="24"/>
        <v>266.40879999999999</v>
      </c>
      <c r="J69" s="117">
        <f t="shared" si="24"/>
        <v>275.38420000000002</v>
      </c>
      <c r="K69" s="117">
        <f t="shared" si="24"/>
        <v>284.35959999999994</v>
      </c>
      <c r="L69" s="117">
        <f t="shared" si="24"/>
        <v>293.33499999999998</v>
      </c>
      <c r="M69" s="117">
        <f t="shared" si="24"/>
        <v>302.31040000000002</v>
      </c>
      <c r="N69" s="117">
        <f t="shared" si="24"/>
        <v>311.28579999999999</v>
      </c>
      <c r="O69" s="117">
        <f t="shared" si="24"/>
        <v>320.26120000000003</v>
      </c>
      <c r="P69" s="117">
        <f t="shared" si="24"/>
        <v>329.23659999999995</v>
      </c>
      <c r="Q69" s="117">
        <f t="shared" si="24"/>
        <v>338.21199999999999</v>
      </c>
      <c r="R69" s="117">
        <f t="shared" si="23"/>
        <v>347.18740000000003</v>
      </c>
      <c r="S69" s="117">
        <f t="shared" si="23"/>
        <v>356.16279999999989</v>
      </c>
      <c r="T69" s="117">
        <f t="shared" si="23"/>
        <v>365.13820000000004</v>
      </c>
      <c r="U69" s="117">
        <f t="shared" si="23"/>
        <v>374.11360000000002</v>
      </c>
      <c r="V69" s="117">
        <f t="shared" si="23"/>
        <v>383.08899999999994</v>
      </c>
    </row>
    <row r="70" spans="1:22" x14ac:dyDescent="0.25">
      <c r="A70" s="1">
        <v>300</v>
      </c>
      <c r="B70" s="117">
        <f t="shared" si="24"/>
        <v>203.58099999999996</v>
      </c>
      <c r="C70" s="117">
        <f t="shared" si="24"/>
        <v>212.5564</v>
      </c>
      <c r="D70" s="117">
        <f t="shared" si="24"/>
        <v>221.53179999999998</v>
      </c>
      <c r="E70" s="117">
        <f t="shared" si="24"/>
        <v>230.50720000000001</v>
      </c>
      <c r="F70" s="117">
        <f t="shared" si="24"/>
        <v>239.48260000000002</v>
      </c>
      <c r="G70" s="117">
        <f t="shared" si="24"/>
        <v>248.458</v>
      </c>
      <c r="H70" s="117">
        <f t="shared" si="24"/>
        <v>257.43340000000001</v>
      </c>
      <c r="I70" s="117">
        <f t="shared" si="24"/>
        <v>266.40879999999999</v>
      </c>
      <c r="J70" s="117">
        <f t="shared" si="24"/>
        <v>275.38420000000002</v>
      </c>
      <c r="K70" s="117">
        <f t="shared" si="24"/>
        <v>284.35959999999994</v>
      </c>
      <c r="L70" s="117">
        <f t="shared" si="24"/>
        <v>293.33499999999998</v>
      </c>
      <c r="M70" s="117">
        <f t="shared" si="24"/>
        <v>302.31040000000002</v>
      </c>
      <c r="N70" s="117">
        <f t="shared" si="24"/>
        <v>311.28579999999999</v>
      </c>
      <c r="O70" s="117">
        <f t="shared" si="24"/>
        <v>320.26120000000003</v>
      </c>
      <c r="P70" s="117">
        <f t="shared" si="24"/>
        <v>329.23659999999995</v>
      </c>
      <c r="Q70" s="117">
        <f t="shared" si="24"/>
        <v>338.21199999999999</v>
      </c>
      <c r="R70" s="117">
        <f t="shared" si="23"/>
        <v>347.18740000000003</v>
      </c>
      <c r="S70" s="117">
        <f t="shared" si="23"/>
        <v>356.16279999999989</v>
      </c>
      <c r="T70" s="117">
        <f t="shared" si="23"/>
        <v>365.13820000000004</v>
      </c>
      <c r="U70" s="117">
        <f t="shared" si="23"/>
        <v>374.11360000000002</v>
      </c>
      <c r="V70" s="117">
        <f t="shared" si="23"/>
        <v>383.08899999999994</v>
      </c>
    </row>
    <row r="71" spans="1:22" x14ac:dyDescent="0.25">
      <c r="B71" s="120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</row>
    <row r="72" spans="1:22" x14ac:dyDescent="0.25">
      <c r="A72" t="s">
        <v>291</v>
      </c>
    </row>
    <row r="73" spans="1:22" x14ac:dyDescent="0.25">
      <c r="A73" s="1"/>
      <c r="B73" s="1">
        <v>100</v>
      </c>
      <c r="C73" s="1">
        <v>110</v>
      </c>
      <c r="D73" s="1">
        <v>120</v>
      </c>
      <c r="E73" s="1">
        <v>130</v>
      </c>
      <c r="F73" s="1">
        <v>140</v>
      </c>
      <c r="G73" s="1">
        <v>150</v>
      </c>
      <c r="H73" s="1">
        <v>160</v>
      </c>
      <c r="I73" s="1">
        <v>170</v>
      </c>
      <c r="J73" s="1">
        <v>180</v>
      </c>
      <c r="K73" s="1">
        <v>190</v>
      </c>
      <c r="L73" s="1">
        <v>200</v>
      </c>
      <c r="M73" s="1">
        <v>210</v>
      </c>
      <c r="N73" s="1">
        <v>220</v>
      </c>
      <c r="O73" s="1">
        <v>230</v>
      </c>
      <c r="P73" s="1">
        <v>240</v>
      </c>
      <c r="Q73" s="1">
        <v>250</v>
      </c>
      <c r="R73" s="1">
        <v>260</v>
      </c>
      <c r="S73" s="1">
        <v>270</v>
      </c>
      <c r="T73" s="1">
        <v>280</v>
      </c>
      <c r="U73" s="1">
        <v>290</v>
      </c>
      <c r="V73" s="1">
        <v>300</v>
      </c>
    </row>
    <row r="74" spans="1:22" x14ac:dyDescent="0.25">
      <c r="A74" s="121">
        <v>100</v>
      </c>
      <c r="B74" s="122">
        <f>'100 mm Argano Inox'!$E$45+'100 mm Argano Inox'!$E$46+'100 mm Argano Inox'!$E$47+'100 mm Argano Inox'!$E$48*2*A74/100+'100 mm Argano Inox'!$E$49+'100 mm Argano Inox'!$E$50</f>
        <v>28.321999999999999</v>
      </c>
      <c r="C74" s="123">
        <f>B74</f>
        <v>28.321999999999999</v>
      </c>
      <c r="D74" s="123">
        <f t="shared" ref="D74:V89" si="25">C74</f>
        <v>28.321999999999999</v>
      </c>
      <c r="E74" s="123">
        <f t="shared" si="25"/>
        <v>28.321999999999999</v>
      </c>
      <c r="F74" s="123">
        <f t="shared" si="25"/>
        <v>28.321999999999999</v>
      </c>
      <c r="G74" s="123">
        <f t="shared" si="25"/>
        <v>28.321999999999999</v>
      </c>
      <c r="H74" s="123">
        <f t="shared" si="25"/>
        <v>28.321999999999999</v>
      </c>
      <c r="I74" s="123">
        <f t="shared" si="25"/>
        <v>28.321999999999999</v>
      </c>
      <c r="J74" s="123">
        <f t="shared" si="25"/>
        <v>28.321999999999999</v>
      </c>
      <c r="K74" s="123">
        <f t="shared" si="25"/>
        <v>28.321999999999999</v>
      </c>
      <c r="L74" s="123">
        <f t="shared" si="25"/>
        <v>28.321999999999999</v>
      </c>
      <c r="M74" s="123">
        <f t="shared" si="25"/>
        <v>28.321999999999999</v>
      </c>
      <c r="N74" s="123">
        <f t="shared" si="25"/>
        <v>28.321999999999999</v>
      </c>
      <c r="O74" s="123">
        <f t="shared" si="25"/>
        <v>28.321999999999999</v>
      </c>
      <c r="P74" s="123">
        <f t="shared" si="25"/>
        <v>28.321999999999999</v>
      </c>
      <c r="Q74" s="123">
        <f t="shared" si="25"/>
        <v>28.321999999999999</v>
      </c>
      <c r="R74" s="123">
        <f t="shared" si="25"/>
        <v>28.321999999999999</v>
      </c>
      <c r="S74" s="123">
        <f t="shared" si="25"/>
        <v>28.321999999999999</v>
      </c>
      <c r="T74" s="123">
        <f t="shared" si="25"/>
        <v>28.321999999999999</v>
      </c>
      <c r="U74" s="123">
        <f t="shared" si="25"/>
        <v>28.321999999999999</v>
      </c>
      <c r="V74" s="123">
        <f t="shared" si="25"/>
        <v>28.321999999999999</v>
      </c>
    </row>
    <row r="75" spans="1:22" x14ac:dyDescent="0.25">
      <c r="A75" s="1">
        <v>110</v>
      </c>
      <c r="B75" s="122">
        <f>'100 mm Argano Inox'!$E$45+'100 mm Argano Inox'!$E$46+'100 mm Argano Inox'!$E$47+'100 mm Argano Inox'!$E$48*2*A75/100+'100 mm Argano Inox'!$E$49+'100 mm Argano Inox'!$E$50</f>
        <v>29.372</v>
      </c>
      <c r="C75" s="117">
        <f t="shared" ref="C75:R90" si="26">B75</f>
        <v>29.372</v>
      </c>
      <c r="D75" s="117">
        <f t="shared" si="26"/>
        <v>29.372</v>
      </c>
      <c r="E75" s="117">
        <f t="shared" si="26"/>
        <v>29.372</v>
      </c>
      <c r="F75" s="117">
        <f t="shared" si="26"/>
        <v>29.372</v>
      </c>
      <c r="G75" s="117">
        <f t="shared" si="26"/>
        <v>29.372</v>
      </c>
      <c r="H75" s="117">
        <f t="shared" si="26"/>
        <v>29.372</v>
      </c>
      <c r="I75" s="117">
        <f t="shared" si="26"/>
        <v>29.372</v>
      </c>
      <c r="J75" s="117">
        <f t="shared" si="26"/>
        <v>29.372</v>
      </c>
      <c r="K75" s="117">
        <f t="shared" si="26"/>
        <v>29.372</v>
      </c>
      <c r="L75" s="117">
        <f t="shared" si="26"/>
        <v>29.372</v>
      </c>
      <c r="M75" s="117">
        <f t="shared" si="26"/>
        <v>29.372</v>
      </c>
      <c r="N75" s="117">
        <f t="shared" si="26"/>
        <v>29.372</v>
      </c>
      <c r="O75" s="117">
        <f t="shared" si="26"/>
        <v>29.372</v>
      </c>
      <c r="P75" s="117">
        <f t="shared" si="26"/>
        <v>29.372</v>
      </c>
      <c r="Q75" s="117">
        <f t="shared" si="26"/>
        <v>29.372</v>
      </c>
      <c r="R75" s="117">
        <f t="shared" si="26"/>
        <v>29.372</v>
      </c>
      <c r="S75" s="117">
        <f t="shared" si="25"/>
        <v>29.372</v>
      </c>
      <c r="T75" s="117">
        <f t="shared" si="25"/>
        <v>29.372</v>
      </c>
      <c r="U75" s="117">
        <f t="shared" si="25"/>
        <v>29.372</v>
      </c>
      <c r="V75" s="117">
        <f t="shared" si="25"/>
        <v>29.372</v>
      </c>
    </row>
    <row r="76" spans="1:22" x14ac:dyDescent="0.25">
      <c r="A76" s="1">
        <v>120</v>
      </c>
      <c r="B76" s="122">
        <f>'100 mm Argano Inox'!$E$45+'100 mm Argano Inox'!$E$46+'100 mm Argano Inox'!$E$47+'100 mm Argano Inox'!$E$48*2*A76/100+'100 mm Argano Inox'!$E$49+'100 mm Argano Inox'!$E$50</f>
        <v>30.422000000000001</v>
      </c>
      <c r="C76" s="117">
        <f t="shared" si="26"/>
        <v>30.422000000000001</v>
      </c>
      <c r="D76" s="117">
        <f t="shared" si="26"/>
        <v>30.422000000000001</v>
      </c>
      <c r="E76" s="117">
        <f t="shared" si="26"/>
        <v>30.422000000000001</v>
      </c>
      <c r="F76" s="117">
        <f t="shared" si="26"/>
        <v>30.422000000000001</v>
      </c>
      <c r="G76" s="117">
        <f t="shared" si="26"/>
        <v>30.422000000000001</v>
      </c>
      <c r="H76" s="117">
        <f t="shared" si="26"/>
        <v>30.422000000000001</v>
      </c>
      <c r="I76" s="117">
        <f t="shared" si="26"/>
        <v>30.422000000000001</v>
      </c>
      <c r="J76" s="117">
        <f t="shared" si="26"/>
        <v>30.422000000000001</v>
      </c>
      <c r="K76" s="117">
        <f t="shared" si="26"/>
        <v>30.422000000000001</v>
      </c>
      <c r="L76" s="117">
        <f t="shared" si="26"/>
        <v>30.422000000000001</v>
      </c>
      <c r="M76" s="117">
        <f t="shared" si="26"/>
        <v>30.422000000000001</v>
      </c>
      <c r="N76" s="117">
        <f t="shared" si="26"/>
        <v>30.422000000000001</v>
      </c>
      <c r="O76" s="117">
        <f t="shared" si="26"/>
        <v>30.422000000000001</v>
      </c>
      <c r="P76" s="117">
        <f t="shared" si="26"/>
        <v>30.422000000000001</v>
      </c>
      <c r="Q76" s="117">
        <f t="shared" si="26"/>
        <v>30.422000000000001</v>
      </c>
      <c r="R76" s="117">
        <f t="shared" si="26"/>
        <v>30.422000000000001</v>
      </c>
      <c r="S76" s="117">
        <f t="shared" si="25"/>
        <v>30.422000000000001</v>
      </c>
      <c r="T76" s="117">
        <f t="shared" si="25"/>
        <v>30.422000000000001</v>
      </c>
      <c r="U76" s="117">
        <f t="shared" si="25"/>
        <v>30.422000000000001</v>
      </c>
      <c r="V76" s="117">
        <f t="shared" si="25"/>
        <v>30.422000000000001</v>
      </c>
    </row>
    <row r="77" spans="1:22" x14ac:dyDescent="0.25">
      <c r="A77" s="1">
        <v>130</v>
      </c>
      <c r="B77" s="122">
        <f>'100 mm Argano Inox'!$E$45+'100 mm Argano Inox'!$E$46+'100 mm Argano Inox'!$E$47+'100 mm Argano Inox'!$E$48*2*A77/100+'100 mm Argano Inox'!$E$49+'100 mm Argano Inox'!$E$50</f>
        <v>31.472000000000001</v>
      </c>
      <c r="C77" s="117">
        <f t="shared" si="26"/>
        <v>31.472000000000001</v>
      </c>
      <c r="D77" s="117">
        <f t="shared" si="26"/>
        <v>31.472000000000001</v>
      </c>
      <c r="E77" s="117">
        <f t="shared" si="26"/>
        <v>31.472000000000001</v>
      </c>
      <c r="F77" s="117">
        <f t="shared" si="26"/>
        <v>31.472000000000001</v>
      </c>
      <c r="G77" s="117">
        <f t="shared" si="26"/>
        <v>31.472000000000001</v>
      </c>
      <c r="H77" s="117">
        <f t="shared" si="26"/>
        <v>31.472000000000001</v>
      </c>
      <c r="I77" s="117">
        <f t="shared" si="26"/>
        <v>31.472000000000001</v>
      </c>
      <c r="J77" s="117">
        <f t="shared" si="26"/>
        <v>31.472000000000001</v>
      </c>
      <c r="K77" s="117">
        <f t="shared" si="26"/>
        <v>31.472000000000001</v>
      </c>
      <c r="L77" s="117">
        <f t="shared" si="26"/>
        <v>31.472000000000001</v>
      </c>
      <c r="M77" s="117">
        <f t="shared" si="26"/>
        <v>31.472000000000001</v>
      </c>
      <c r="N77" s="117">
        <f t="shared" si="26"/>
        <v>31.472000000000001</v>
      </c>
      <c r="O77" s="117">
        <f t="shared" si="26"/>
        <v>31.472000000000001</v>
      </c>
      <c r="P77" s="117">
        <f t="shared" si="26"/>
        <v>31.472000000000001</v>
      </c>
      <c r="Q77" s="117">
        <f t="shared" si="26"/>
        <v>31.472000000000001</v>
      </c>
      <c r="R77" s="117">
        <f t="shared" si="26"/>
        <v>31.472000000000001</v>
      </c>
      <c r="S77" s="117">
        <f t="shared" si="25"/>
        <v>31.472000000000001</v>
      </c>
      <c r="T77" s="117">
        <f t="shared" si="25"/>
        <v>31.472000000000001</v>
      </c>
      <c r="U77" s="117">
        <f t="shared" si="25"/>
        <v>31.472000000000001</v>
      </c>
      <c r="V77" s="117">
        <f t="shared" si="25"/>
        <v>31.472000000000001</v>
      </c>
    </row>
    <row r="78" spans="1:22" x14ac:dyDescent="0.25">
      <c r="A78" s="1">
        <v>140</v>
      </c>
      <c r="B78" s="122">
        <f>'100 mm Argano Inox'!$E$45+'100 mm Argano Inox'!$E$46+'100 mm Argano Inox'!$E$47+'100 mm Argano Inox'!$E$48*2*A78/100+'100 mm Argano Inox'!$E$49+'100 mm Argano Inox'!$E$50</f>
        <v>32.521999999999998</v>
      </c>
      <c r="C78" s="117">
        <f t="shared" si="26"/>
        <v>32.521999999999998</v>
      </c>
      <c r="D78" s="117">
        <f t="shared" si="26"/>
        <v>32.521999999999998</v>
      </c>
      <c r="E78" s="117">
        <f t="shared" si="26"/>
        <v>32.521999999999998</v>
      </c>
      <c r="F78" s="117">
        <f t="shared" si="26"/>
        <v>32.521999999999998</v>
      </c>
      <c r="G78" s="117">
        <f t="shared" si="26"/>
        <v>32.521999999999998</v>
      </c>
      <c r="H78" s="117">
        <f t="shared" si="26"/>
        <v>32.521999999999998</v>
      </c>
      <c r="I78" s="117">
        <f t="shared" si="26"/>
        <v>32.521999999999998</v>
      </c>
      <c r="J78" s="117">
        <f t="shared" si="26"/>
        <v>32.521999999999998</v>
      </c>
      <c r="K78" s="117">
        <f t="shared" si="26"/>
        <v>32.521999999999998</v>
      </c>
      <c r="L78" s="117">
        <f t="shared" si="26"/>
        <v>32.521999999999998</v>
      </c>
      <c r="M78" s="117">
        <f t="shared" si="26"/>
        <v>32.521999999999998</v>
      </c>
      <c r="N78" s="117">
        <f t="shared" si="26"/>
        <v>32.521999999999998</v>
      </c>
      <c r="O78" s="117">
        <f t="shared" si="26"/>
        <v>32.521999999999998</v>
      </c>
      <c r="P78" s="117">
        <f t="shared" si="26"/>
        <v>32.521999999999998</v>
      </c>
      <c r="Q78" s="117">
        <f t="shared" si="26"/>
        <v>32.521999999999998</v>
      </c>
      <c r="R78" s="117">
        <f t="shared" si="26"/>
        <v>32.521999999999998</v>
      </c>
      <c r="S78" s="117">
        <f t="shared" si="25"/>
        <v>32.521999999999998</v>
      </c>
      <c r="T78" s="117">
        <f t="shared" si="25"/>
        <v>32.521999999999998</v>
      </c>
      <c r="U78" s="117">
        <f t="shared" si="25"/>
        <v>32.521999999999998</v>
      </c>
      <c r="V78" s="117">
        <f t="shared" si="25"/>
        <v>32.521999999999998</v>
      </c>
    </row>
    <row r="79" spans="1:22" x14ac:dyDescent="0.25">
      <c r="A79" s="1">
        <v>150</v>
      </c>
      <c r="B79" s="122">
        <f>'100 mm Argano Inox'!$E$45+'100 mm Argano Inox'!$E$46+'100 mm Argano Inox'!$E$47+'100 mm Argano Inox'!$E$48*2*A79/100+'100 mm Argano Inox'!$E$49+'100 mm Argano Inox'!$E$50</f>
        <v>33.572000000000003</v>
      </c>
      <c r="C79" s="117">
        <f t="shared" si="26"/>
        <v>33.572000000000003</v>
      </c>
      <c r="D79" s="117">
        <f t="shared" si="26"/>
        <v>33.572000000000003</v>
      </c>
      <c r="E79" s="117">
        <f t="shared" si="26"/>
        <v>33.572000000000003</v>
      </c>
      <c r="F79" s="117">
        <f t="shared" si="26"/>
        <v>33.572000000000003</v>
      </c>
      <c r="G79" s="117">
        <f t="shared" si="26"/>
        <v>33.572000000000003</v>
      </c>
      <c r="H79" s="117">
        <f t="shared" si="26"/>
        <v>33.572000000000003</v>
      </c>
      <c r="I79" s="117">
        <f t="shared" si="26"/>
        <v>33.572000000000003</v>
      </c>
      <c r="J79" s="117">
        <f t="shared" si="26"/>
        <v>33.572000000000003</v>
      </c>
      <c r="K79" s="117">
        <f t="shared" si="26"/>
        <v>33.572000000000003</v>
      </c>
      <c r="L79" s="117">
        <f t="shared" si="26"/>
        <v>33.572000000000003</v>
      </c>
      <c r="M79" s="117">
        <f t="shared" si="26"/>
        <v>33.572000000000003</v>
      </c>
      <c r="N79" s="117">
        <f t="shared" si="26"/>
        <v>33.572000000000003</v>
      </c>
      <c r="O79" s="117">
        <f t="shared" si="26"/>
        <v>33.572000000000003</v>
      </c>
      <c r="P79" s="117">
        <f t="shared" si="26"/>
        <v>33.572000000000003</v>
      </c>
      <c r="Q79" s="117">
        <f t="shared" si="26"/>
        <v>33.572000000000003</v>
      </c>
      <c r="R79" s="117">
        <f t="shared" si="26"/>
        <v>33.572000000000003</v>
      </c>
      <c r="S79" s="117">
        <f t="shared" si="25"/>
        <v>33.572000000000003</v>
      </c>
      <c r="T79" s="117">
        <f t="shared" si="25"/>
        <v>33.572000000000003</v>
      </c>
      <c r="U79" s="117">
        <f t="shared" si="25"/>
        <v>33.572000000000003</v>
      </c>
      <c r="V79" s="117">
        <f t="shared" si="25"/>
        <v>33.572000000000003</v>
      </c>
    </row>
    <row r="80" spans="1:22" x14ac:dyDescent="0.25">
      <c r="A80" s="1">
        <v>160</v>
      </c>
      <c r="B80" s="122">
        <f>'100 mm Argano Inox'!$E$45+'100 mm Argano Inox'!$E$46+'100 mm Argano Inox'!$E$47+'100 mm Argano Inox'!$E$48*2*A80/100+'100 mm Argano Inox'!$E$49+'100 mm Argano Inox'!$E$50</f>
        <v>34.622</v>
      </c>
      <c r="C80" s="117">
        <f t="shared" si="26"/>
        <v>34.622</v>
      </c>
      <c r="D80" s="117">
        <f t="shared" si="26"/>
        <v>34.622</v>
      </c>
      <c r="E80" s="117">
        <f t="shared" si="26"/>
        <v>34.622</v>
      </c>
      <c r="F80" s="117">
        <f t="shared" si="26"/>
        <v>34.622</v>
      </c>
      <c r="G80" s="117">
        <f t="shared" si="26"/>
        <v>34.622</v>
      </c>
      <c r="H80" s="117">
        <f t="shared" si="26"/>
        <v>34.622</v>
      </c>
      <c r="I80" s="117">
        <f t="shared" si="26"/>
        <v>34.622</v>
      </c>
      <c r="J80" s="117">
        <f t="shared" si="26"/>
        <v>34.622</v>
      </c>
      <c r="K80" s="117">
        <f t="shared" si="26"/>
        <v>34.622</v>
      </c>
      <c r="L80" s="117">
        <f t="shared" si="26"/>
        <v>34.622</v>
      </c>
      <c r="M80" s="117">
        <f t="shared" si="26"/>
        <v>34.622</v>
      </c>
      <c r="N80" s="117">
        <f t="shared" si="26"/>
        <v>34.622</v>
      </c>
      <c r="O80" s="117">
        <f t="shared" si="26"/>
        <v>34.622</v>
      </c>
      <c r="P80" s="117">
        <f t="shared" si="26"/>
        <v>34.622</v>
      </c>
      <c r="Q80" s="117">
        <f t="shared" si="26"/>
        <v>34.622</v>
      </c>
      <c r="R80" s="117">
        <f t="shared" si="26"/>
        <v>34.622</v>
      </c>
      <c r="S80" s="117">
        <f t="shared" si="25"/>
        <v>34.622</v>
      </c>
      <c r="T80" s="117">
        <f t="shared" si="25"/>
        <v>34.622</v>
      </c>
      <c r="U80" s="117">
        <f t="shared" si="25"/>
        <v>34.622</v>
      </c>
      <c r="V80" s="117">
        <f t="shared" si="25"/>
        <v>34.622</v>
      </c>
    </row>
    <row r="81" spans="1:22" x14ac:dyDescent="0.25">
      <c r="A81" s="1">
        <v>170</v>
      </c>
      <c r="B81" s="122">
        <f>'100 mm Argano Inox'!$E$45+'100 mm Argano Inox'!$E$46+'100 mm Argano Inox'!$E$47+'100 mm Argano Inox'!$E$48*2*A81/100+'100 mm Argano Inox'!$E$49+'100 mm Argano Inox'!$E$50</f>
        <v>35.672000000000004</v>
      </c>
      <c r="C81" s="117">
        <f t="shared" si="26"/>
        <v>35.672000000000004</v>
      </c>
      <c r="D81" s="117">
        <f t="shared" si="26"/>
        <v>35.672000000000004</v>
      </c>
      <c r="E81" s="117">
        <f t="shared" si="26"/>
        <v>35.672000000000004</v>
      </c>
      <c r="F81" s="117">
        <f t="shared" si="26"/>
        <v>35.672000000000004</v>
      </c>
      <c r="G81" s="117">
        <f t="shared" si="26"/>
        <v>35.672000000000004</v>
      </c>
      <c r="H81" s="117">
        <f t="shared" si="26"/>
        <v>35.672000000000004</v>
      </c>
      <c r="I81" s="117">
        <f t="shared" si="26"/>
        <v>35.672000000000004</v>
      </c>
      <c r="J81" s="117">
        <f t="shared" si="26"/>
        <v>35.672000000000004</v>
      </c>
      <c r="K81" s="117">
        <f t="shared" si="26"/>
        <v>35.672000000000004</v>
      </c>
      <c r="L81" s="117">
        <f t="shared" si="26"/>
        <v>35.672000000000004</v>
      </c>
      <c r="M81" s="117">
        <f t="shared" si="26"/>
        <v>35.672000000000004</v>
      </c>
      <c r="N81" s="117">
        <f t="shared" si="26"/>
        <v>35.672000000000004</v>
      </c>
      <c r="O81" s="117">
        <f t="shared" si="26"/>
        <v>35.672000000000004</v>
      </c>
      <c r="P81" s="117">
        <f t="shared" si="26"/>
        <v>35.672000000000004</v>
      </c>
      <c r="Q81" s="117">
        <f t="shared" si="26"/>
        <v>35.672000000000004</v>
      </c>
      <c r="R81" s="117">
        <f t="shared" si="26"/>
        <v>35.672000000000004</v>
      </c>
      <c r="S81" s="117">
        <f t="shared" si="25"/>
        <v>35.672000000000004</v>
      </c>
      <c r="T81" s="117">
        <f t="shared" si="25"/>
        <v>35.672000000000004</v>
      </c>
      <c r="U81" s="117">
        <f t="shared" si="25"/>
        <v>35.672000000000004</v>
      </c>
      <c r="V81" s="117">
        <f t="shared" si="25"/>
        <v>35.672000000000004</v>
      </c>
    </row>
    <row r="82" spans="1:22" x14ac:dyDescent="0.25">
      <c r="A82" s="1">
        <v>180</v>
      </c>
      <c r="B82" s="122">
        <f>'100 mm Argano Inox'!$E$45+'100 mm Argano Inox'!$E$46+'100 mm Argano Inox'!$E$47+'100 mm Argano Inox'!$E$48*2*A82/100+'100 mm Argano Inox'!$E$49+'100 mm Argano Inox'!$E$50</f>
        <v>36.722000000000001</v>
      </c>
      <c r="C82" s="117">
        <f t="shared" si="26"/>
        <v>36.722000000000001</v>
      </c>
      <c r="D82" s="117">
        <f t="shared" si="26"/>
        <v>36.722000000000001</v>
      </c>
      <c r="E82" s="117">
        <f t="shared" si="26"/>
        <v>36.722000000000001</v>
      </c>
      <c r="F82" s="117">
        <f t="shared" si="26"/>
        <v>36.722000000000001</v>
      </c>
      <c r="G82" s="117">
        <f t="shared" si="26"/>
        <v>36.722000000000001</v>
      </c>
      <c r="H82" s="117">
        <f t="shared" si="26"/>
        <v>36.722000000000001</v>
      </c>
      <c r="I82" s="117">
        <f t="shared" si="26"/>
        <v>36.722000000000001</v>
      </c>
      <c r="J82" s="117">
        <f t="shared" si="26"/>
        <v>36.722000000000001</v>
      </c>
      <c r="K82" s="117">
        <f t="shared" si="26"/>
        <v>36.722000000000001</v>
      </c>
      <c r="L82" s="117">
        <f t="shared" si="26"/>
        <v>36.722000000000001</v>
      </c>
      <c r="M82" s="117">
        <f t="shared" si="26"/>
        <v>36.722000000000001</v>
      </c>
      <c r="N82" s="117">
        <f t="shared" si="26"/>
        <v>36.722000000000001</v>
      </c>
      <c r="O82" s="117">
        <f t="shared" si="26"/>
        <v>36.722000000000001</v>
      </c>
      <c r="P82" s="117">
        <f t="shared" si="26"/>
        <v>36.722000000000001</v>
      </c>
      <c r="Q82" s="117">
        <f t="shared" si="26"/>
        <v>36.722000000000001</v>
      </c>
      <c r="R82" s="117">
        <f t="shared" si="26"/>
        <v>36.722000000000001</v>
      </c>
      <c r="S82" s="117">
        <f t="shared" si="25"/>
        <v>36.722000000000001</v>
      </c>
      <c r="T82" s="117">
        <f t="shared" si="25"/>
        <v>36.722000000000001</v>
      </c>
      <c r="U82" s="117">
        <f t="shared" si="25"/>
        <v>36.722000000000001</v>
      </c>
      <c r="V82" s="117">
        <f t="shared" si="25"/>
        <v>36.722000000000001</v>
      </c>
    </row>
    <row r="83" spans="1:22" x14ac:dyDescent="0.25">
      <c r="A83" s="1">
        <v>190</v>
      </c>
      <c r="B83" s="122">
        <f>'100 mm Argano Inox'!$E$45+'100 mm Argano Inox'!$E$46+'100 mm Argano Inox'!$E$47+'100 mm Argano Inox'!$E$48*2*A83/100+'100 mm Argano Inox'!$E$49+'100 mm Argano Inox'!$E$50</f>
        <v>37.771999999999998</v>
      </c>
      <c r="C83" s="117">
        <f t="shared" si="26"/>
        <v>37.771999999999998</v>
      </c>
      <c r="D83" s="117">
        <f t="shared" si="26"/>
        <v>37.771999999999998</v>
      </c>
      <c r="E83" s="117">
        <f t="shared" si="26"/>
        <v>37.771999999999998</v>
      </c>
      <c r="F83" s="117">
        <f t="shared" si="26"/>
        <v>37.771999999999998</v>
      </c>
      <c r="G83" s="117">
        <f t="shared" si="26"/>
        <v>37.771999999999998</v>
      </c>
      <c r="H83" s="117">
        <f t="shared" si="26"/>
        <v>37.771999999999998</v>
      </c>
      <c r="I83" s="117">
        <f t="shared" si="26"/>
        <v>37.771999999999998</v>
      </c>
      <c r="J83" s="117">
        <f t="shared" si="26"/>
        <v>37.771999999999998</v>
      </c>
      <c r="K83" s="117">
        <f t="shared" si="26"/>
        <v>37.771999999999998</v>
      </c>
      <c r="L83" s="117">
        <f t="shared" si="26"/>
        <v>37.771999999999998</v>
      </c>
      <c r="M83" s="117">
        <f t="shared" si="26"/>
        <v>37.771999999999998</v>
      </c>
      <c r="N83" s="117">
        <f t="shared" si="26"/>
        <v>37.771999999999998</v>
      </c>
      <c r="O83" s="117">
        <f t="shared" si="26"/>
        <v>37.771999999999998</v>
      </c>
      <c r="P83" s="117">
        <f t="shared" si="26"/>
        <v>37.771999999999998</v>
      </c>
      <c r="Q83" s="117">
        <f t="shared" si="26"/>
        <v>37.771999999999998</v>
      </c>
      <c r="R83" s="117">
        <f t="shared" si="26"/>
        <v>37.771999999999998</v>
      </c>
      <c r="S83" s="117">
        <f t="shared" si="25"/>
        <v>37.771999999999998</v>
      </c>
      <c r="T83" s="117">
        <f t="shared" si="25"/>
        <v>37.771999999999998</v>
      </c>
      <c r="U83" s="117">
        <f t="shared" si="25"/>
        <v>37.771999999999998</v>
      </c>
      <c r="V83" s="117">
        <f t="shared" si="25"/>
        <v>37.771999999999998</v>
      </c>
    </row>
    <row r="84" spans="1:22" x14ac:dyDescent="0.25">
      <c r="A84" s="1">
        <v>200</v>
      </c>
      <c r="B84" s="122">
        <f>'100 mm Argano Inox'!$E$45+'100 mm Argano Inox'!$E$46+'100 mm Argano Inox'!$E$47+'100 mm Argano Inox'!$E$48*2*A84/100+'100 mm Argano Inox'!$E$49+'100 mm Argano Inox'!$E$50</f>
        <v>38.822000000000003</v>
      </c>
      <c r="C84" s="117">
        <f t="shared" si="26"/>
        <v>38.822000000000003</v>
      </c>
      <c r="D84" s="117">
        <f t="shared" si="26"/>
        <v>38.822000000000003</v>
      </c>
      <c r="E84" s="117">
        <f t="shared" si="26"/>
        <v>38.822000000000003</v>
      </c>
      <c r="F84" s="117">
        <f t="shared" si="26"/>
        <v>38.822000000000003</v>
      </c>
      <c r="G84" s="117">
        <f t="shared" si="26"/>
        <v>38.822000000000003</v>
      </c>
      <c r="H84" s="117">
        <f t="shared" si="26"/>
        <v>38.822000000000003</v>
      </c>
      <c r="I84" s="117">
        <f t="shared" si="26"/>
        <v>38.822000000000003</v>
      </c>
      <c r="J84" s="117">
        <f t="shared" si="26"/>
        <v>38.822000000000003</v>
      </c>
      <c r="K84" s="117">
        <f t="shared" si="26"/>
        <v>38.822000000000003</v>
      </c>
      <c r="L84" s="117">
        <f t="shared" si="26"/>
        <v>38.822000000000003</v>
      </c>
      <c r="M84" s="117">
        <f t="shared" si="26"/>
        <v>38.822000000000003</v>
      </c>
      <c r="N84" s="117">
        <f t="shared" si="26"/>
        <v>38.822000000000003</v>
      </c>
      <c r="O84" s="117">
        <f t="shared" si="26"/>
        <v>38.822000000000003</v>
      </c>
      <c r="P84" s="117">
        <f t="shared" si="26"/>
        <v>38.822000000000003</v>
      </c>
      <c r="Q84" s="117">
        <f t="shared" si="26"/>
        <v>38.822000000000003</v>
      </c>
      <c r="R84" s="117">
        <f t="shared" si="26"/>
        <v>38.822000000000003</v>
      </c>
      <c r="S84" s="117">
        <f t="shared" si="25"/>
        <v>38.822000000000003</v>
      </c>
      <c r="T84" s="117">
        <f t="shared" si="25"/>
        <v>38.822000000000003</v>
      </c>
      <c r="U84" s="117">
        <f t="shared" si="25"/>
        <v>38.822000000000003</v>
      </c>
      <c r="V84" s="117">
        <f t="shared" si="25"/>
        <v>38.822000000000003</v>
      </c>
    </row>
    <row r="85" spans="1:22" x14ac:dyDescent="0.25">
      <c r="A85" s="1">
        <v>210</v>
      </c>
      <c r="B85" s="122">
        <f>'100 mm Argano Inox'!$E$45+'100 mm Argano Inox'!$E$46+'100 mm Argano Inox'!$E$47+'100 mm Argano Inox'!$E$48*2*A85/100+'100 mm Argano Inox'!$E$49+'100 mm Argano Inox'!$E$50</f>
        <v>39.872</v>
      </c>
      <c r="C85" s="117">
        <f t="shared" si="26"/>
        <v>39.872</v>
      </c>
      <c r="D85" s="117">
        <f t="shared" si="26"/>
        <v>39.872</v>
      </c>
      <c r="E85" s="117">
        <f t="shared" si="26"/>
        <v>39.872</v>
      </c>
      <c r="F85" s="117">
        <f t="shared" si="26"/>
        <v>39.872</v>
      </c>
      <c r="G85" s="117">
        <f t="shared" si="26"/>
        <v>39.872</v>
      </c>
      <c r="H85" s="117">
        <f t="shared" si="26"/>
        <v>39.872</v>
      </c>
      <c r="I85" s="117">
        <f t="shared" si="26"/>
        <v>39.872</v>
      </c>
      <c r="J85" s="117">
        <f t="shared" si="26"/>
        <v>39.872</v>
      </c>
      <c r="K85" s="117">
        <f t="shared" si="26"/>
        <v>39.872</v>
      </c>
      <c r="L85" s="117">
        <f t="shared" si="26"/>
        <v>39.872</v>
      </c>
      <c r="M85" s="117">
        <f t="shared" si="26"/>
        <v>39.872</v>
      </c>
      <c r="N85" s="117">
        <f t="shared" si="26"/>
        <v>39.872</v>
      </c>
      <c r="O85" s="117">
        <f t="shared" si="26"/>
        <v>39.872</v>
      </c>
      <c r="P85" s="117">
        <f t="shared" si="26"/>
        <v>39.872</v>
      </c>
      <c r="Q85" s="117">
        <f t="shared" si="26"/>
        <v>39.872</v>
      </c>
      <c r="R85" s="117">
        <f t="shared" si="26"/>
        <v>39.872</v>
      </c>
      <c r="S85" s="117">
        <f t="shared" si="25"/>
        <v>39.872</v>
      </c>
      <c r="T85" s="117">
        <f t="shared" si="25"/>
        <v>39.872</v>
      </c>
      <c r="U85" s="117">
        <f t="shared" si="25"/>
        <v>39.872</v>
      </c>
      <c r="V85" s="117">
        <f t="shared" si="25"/>
        <v>39.872</v>
      </c>
    </row>
    <row r="86" spans="1:22" x14ac:dyDescent="0.25">
      <c r="A86" s="1">
        <v>220</v>
      </c>
      <c r="B86" s="122">
        <f>'100 mm Argano Inox'!$E$45+'100 mm Argano Inox'!$E$46+'100 mm Argano Inox'!$E$47+'100 mm Argano Inox'!$E$48*2*A86/100+'100 mm Argano Inox'!$E$49+'100 mm Argano Inox'!$E$50</f>
        <v>40.922000000000004</v>
      </c>
      <c r="C86" s="117">
        <f t="shared" si="26"/>
        <v>40.922000000000004</v>
      </c>
      <c r="D86" s="117">
        <f t="shared" si="26"/>
        <v>40.922000000000004</v>
      </c>
      <c r="E86" s="117">
        <f t="shared" si="26"/>
        <v>40.922000000000004</v>
      </c>
      <c r="F86" s="117">
        <f t="shared" si="26"/>
        <v>40.922000000000004</v>
      </c>
      <c r="G86" s="117">
        <f t="shared" si="26"/>
        <v>40.922000000000004</v>
      </c>
      <c r="H86" s="117">
        <f t="shared" si="26"/>
        <v>40.922000000000004</v>
      </c>
      <c r="I86" s="117">
        <f t="shared" si="26"/>
        <v>40.922000000000004</v>
      </c>
      <c r="J86" s="117">
        <f t="shared" si="26"/>
        <v>40.922000000000004</v>
      </c>
      <c r="K86" s="117">
        <f t="shared" si="26"/>
        <v>40.922000000000004</v>
      </c>
      <c r="L86" s="117">
        <f t="shared" si="26"/>
        <v>40.922000000000004</v>
      </c>
      <c r="M86" s="117">
        <f t="shared" si="26"/>
        <v>40.922000000000004</v>
      </c>
      <c r="N86" s="117">
        <f t="shared" si="26"/>
        <v>40.922000000000004</v>
      </c>
      <c r="O86" s="117">
        <f t="shared" si="26"/>
        <v>40.922000000000004</v>
      </c>
      <c r="P86" s="117">
        <f t="shared" si="26"/>
        <v>40.922000000000004</v>
      </c>
      <c r="Q86" s="117">
        <f t="shared" si="26"/>
        <v>40.922000000000004</v>
      </c>
      <c r="R86" s="117">
        <f t="shared" si="26"/>
        <v>40.922000000000004</v>
      </c>
      <c r="S86" s="117">
        <f t="shared" si="25"/>
        <v>40.922000000000004</v>
      </c>
      <c r="T86" s="117">
        <f t="shared" si="25"/>
        <v>40.922000000000004</v>
      </c>
      <c r="U86" s="117">
        <f t="shared" si="25"/>
        <v>40.922000000000004</v>
      </c>
      <c r="V86" s="117">
        <f t="shared" si="25"/>
        <v>40.922000000000004</v>
      </c>
    </row>
    <row r="87" spans="1:22" x14ac:dyDescent="0.25">
      <c r="A87" s="1">
        <v>230</v>
      </c>
      <c r="B87" s="122">
        <f>'100 mm Argano Inox'!$E$45+'100 mm Argano Inox'!$E$46+'100 mm Argano Inox'!$E$47+'100 mm Argano Inox'!$E$48*2*A87/100+'100 mm Argano Inox'!$E$49+'100 mm Argano Inox'!$E$50</f>
        <v>41.972000000000001</v>
      </c>
      <c r="C87" s="117">
        <f t="shared" si="26"/>
        <v>41.972000000000001</v>
      </c>
      <c r="D87" s="117">
        <f t="shared" si="26"/>
        <v>41.972000000000001</v>
      </c>
      <c r="E87" s="117">
        <f t="shared" si="26"/>
        <v>41.972000000000001</v>
      </c>
      <c r="F87" s="117">
        <f t="shared" si="26"/>
        <v>41.972000000000001</v>
      </c>
      <c r="G87" s="117">
        <f t="shared" si="26"/>
        <v>41.972000000000001</v>
      </c>
      <c r="H87" s="117">
        <f t="shared" si="26"/>
        <v>41.972000000000001</v>
      </c>
      <c r="I87" s="117">
        <f t="shared" si="26"/>
        <v>41.972000000000001</v>
      </c>
      <c r="J87" s="117">
        <f t="shared" si="26"/>
        <v>41.972000000000001</v>
      </c>
      <c r="K87" s="117">
        <f t="shared" si="26"/>
        <v>41.972000000000001</v>
      </c>
      <c r="L87" s="117">
        <f t="shared" si="26"/>
        <v>41.972000000000001</v>
      </c>
      <c r="M87" s="117">
        <f t="shared" si="26"/>
        <v>41.972000000000001</v>
      </c>
      <c r="N87" s="117">
        <f t="shared" si="26"/>
        <v>41.972000000000001</v>
      </c>
      <c r="O87" s="117">
        <f t="shared" si="26"/>
        <v>41.972000000000001</v>
      </c>
      <c r="P87" s="117">
        <f t="shared" si="26"/>
        <v>41.972000000000001</v>
      </c>
      <c r="Q87" s="117">
        <f t="shared" si="26"/>
        <v>41.972000000000001</v>
      </c>
      <c r="R87" s="117">
        <f t="shared" si="26"/>
        <v>41.972000000000001</v>
      </c>
      <c r="S87" s="117">
        <f t="shared" si="25"/>
        <v>41.972000000000001</v>
      </c>
      <c r="T87" s="117">
        <f t="shared" si="25"/>
        <v>41.972000000000001</v>
      </c>
      <c r="U87" s="117">
        <f t="shared" si="25"/>
        <v>41.972000000000001</v>
      </c>
      <c r="V87" s="117">
        <f t="shared" si="25"/>
        <v>41.972000000000001</v>
      </c>
    </row>
    <row r="88" spans="1:22" x14ac:dyDescent="0.25">
      <c r="A88" s="1">
        <v>240</v>
      </c>
      <c r="B88" s="122">
        <f>'100 mm Argano Inox'!$E$45+'100 mm Argano Inox'!$E$46+'100 mm Argano Inox'!$E$47+'100 mm Argano Inox'!$E$48*2*A88/100+'100 mm Argano Inox'!$E$49+'100 mm Argano Inox'!$E$50</f>
        <v>43.021999999999998</v>
      </c>
      <c r="C88" s="117">
        <f t="shared" si="26"/>
        <v>43.021999999999998</v>
      </c>
      <c r="D88" s="117">
        <f t="shared" si="26"/>
        <v>43.021999999999998</v>
      </c>
      <c r="E88" s="117">
        <f t="shared" si="26"/>
        <v>43.021999999999998</v>
      </c>
      <c r="F88" s="117">
        <f t="shared" si="26"/>
        <v>43.021999999999998</v>
      </c>
      <c r="G88" s="117">
        <f t="shared" si="26"/>
        <v>43.021999999999998</v>
      </c>
      <c r="H88" s="117">
        <f t="shared" si="26"/>
        <v>43.021999999999998</v>
      </c>
      <c r="I88" s="117">
        <f t="shared" si="26"/>
        <v>43.021999999999998</v>
      </c>
      <c r="J88" s="117">
        <f t="shared" si="26"/>
        <v>43.021999999999998</v>
      </c>
      <c r="K88" s="117">
        <f t="shared" si="26"/>
        <v>43.021999999999998</v>
      </c>
      <c r="L88" s="117">
        <f t="shared" si="26"/>
        <v>43.021999999999998</v>
      </c>
      <c r="M88" s="117">
        <f t="shared" si="26"/>
        <v>43.021999999999998</v>
      </c>
      <c r="N88" s="117">
        <f t="shared" si="26"/>
        <v>43.021999999999998</v>
      </c>
      <c r="O88" s="117">
        <f t="shared" si="26"/>
        <v>43.021999999999998</v>
      </c>
      <c r="P88" s="117">
        <f t="shared" si="26"/>
        <v>43.021999999999998</v>
      </c>
      <c r="Q88" s="117">
        <f t="shared" si="26"/>
        <v>43.021999999999998</v>
      </c>
      <c r="R88" s="117">
        <f t="shared" si="26"/>
        <v>43.021999999999998</v>
      </c>
      <c r="S88" s="117">
        <f t="shared" si="25"/>
        <v>43.021999999999998</v>
      </c>
      <c r="T88" s="117">
        <f t="shared" si="25"/>
        <v>43.021999999999998</v>
      </c>
      <c r="U88" s="117">
        <f t="shared" si="25"/>
        <v>43.021999999999998</v>
      </c>
      <c r="V88" s="117">
        <f t="shared" si="25"/>
        <v>43.021999999999998</v>
      </c>
    </row>
    <row r="89" spans="1:22" x14ac:dyDescent="0.25">
      <c r="A89" s="1">
        <v>250</v>
      </c>
      <c r="B89" s="122">
        <f>'100 mm Argano Inox'!$E$45+'100 mm Argano Inox'!$E$46+'100 mm Argano Inox'!$E$47+'100 mm Argano Inox'!$E$48*2*A89/100+'100 mm Argano Inox'!$E$49+'100 mm Argano Inox'!$E$50</f>
        <v>44.072000000000003</v>
      </c>
      <c r="C89" s="117">
        <f t="shared" si="26"/>
        <v>44.072000000000003</v>
      </c>
      <c r="D89" s="117">
        <f t="shared" si="26"/>
        <v>44.072000000000003</v>
      </c>
      <c r="E89" s="117">
        <f t="shared" si="26"/>
        <v>44.072000000000003</v>
      </c>
      <c r="F89" s="117">
        <f t="shared" si="26"/>
        <v>44.072000000000003</v>
      </c>
      <c r="G89" s="117">
        <f t="shared" si="26"/>
        <v>44.072000000000003</v>
      </c>
      <c r="H89" s="117">
        <f t="shared" si="26"/>
        <v>44.072000000000003</v>
      </c>
      <c r="I89" s="117">
        <f t="shared" si="26"/>
        <v>44.072000000000003</v>
      </c>
      <c r="J89" s="117">
        <f t="shared" si="26"/>
        <v>44.072000000000003</v>
      </c>
      <c r="K89" s="117">
        <f t="shared" si="26"/>
        <v>44.072000000000003</v>
      </c>
      <c r="L89" s="117">
        <f t="shared" si="26"/>
        <v>44.072000000000003</v>
      </c>
      <c r="M89" s="117">
        <f t="shared" si="26"/>
        <v>44.072000000000003</v>
      </c>
      <c r="N89" s="117">
        <f t="shared" si="26"/>
        <v>44.072000000000003</v>
      </c>
      <c r="O89" s="117">
        <f t="shared" si="26"/>
        <v>44.072000000000003</v>
      </c>
      <c r="P89" s="117">
        <f t="shared" si="26"/>
        <v>44.072000000000003</v>
      </c>
      <c r="Q89" s="117">
        <f t="shared" si="26"/>
        <v>44.072000000000003</v>
      </c>
      <c r="R89" s="117">
        <f t="shared" si="26"/>
        <v>44.072000000000003</v>
      </c>
      <c r="S89" s="117">
        <f t="shared" si="25"/>
        <v>44.072000000000003</v>
      </c>
      <c r="T89" s="117">
        <f t="shared" si="25"/>
        <v>44.072000000000003</v>
      </c>
      <c r="U89" s="117">
        <f t="shared" si="25"/>
        <v>44.072000000000003</v>
      </c>
      <c r="V89" s="117">
        <f t="shared" si="25"/>
        <v>44.072000000000003</v>
      </c>
    </row>
    <row r="90" spans="1:22" x14ac:dyDescent="0.25">
      <c r="A90" s="1">
        <v>260</v>
      </c>
      <c r="B90" s="122">
        <f>'100 mm Argano Inox'!$E$45+'100 mm Argano Inox'!$E$46+'100 mm Argano Inox'!$E$47+'100 mm Argano Inox'!$E$48*2*A90/100+'100 mm Argano Inox'!$E$49+'100 mm Argano Inox'!$E$50</f>
        <v>45.122</v>
      </c>
      <c r="C90" s="117">
        <f t="shared" si="26"/>
        <v>45.122</v>
      </c>
      <c r="D90" s="117">
        <f t="shared" si="26"/>
        <v>45.122</v>
      </c>
      <c r="E90" s="117">
        <f t="shared" si="26"/>
        <v>45.122</v>
      </c>
      <c r="F90" s="117">
        <f t="shared" si="26"/>
        <v>45.122</v>
      </c>
      <c r="G90" s="117">
        <f t="shared" si="26"/>
        <v>45.122</v>
      </c>
      <c r="H90" s="117">
        <f t="shared" si="26"/>
        <v>45.122</v>
      </c>
      <c r="I90" s="117">
        <f t="shared" si="26"/>
        <v>45.122</v>
      </c>
      <c r="J90" s="117">
        <f t="shared" si="26"/>
        <v>45.122</v>
      </c>
      <c r="K90" s="117">
        <f t="shared" si="26"/>
        <v>45.122</v>
      </c>
      <c r="L90" s="117">
        <f t="shared" si="26"/>
        <v>45.122</v>
      </c>
      <c r="M90" s="117">
        <f t="shared" si="26"/>
        <v>45.122</v>
      </c>
      <c r="N90" s="117">
        <f t="shared" si="26"/>
        <v>45.122</v>
      </c>
      <c r="O90" s="117">
        <f t="shared" si="26"/>
        <v>45.122</v>
      </c>
      <c r="P90" s="117">
        <f t="shared" si="26"/>
        <v>45.122</v>
      </c>
      <c r="Q90" s="117">
        <f t="shared" si="26"/>
        <v>45.122</v>
      </c>
      <c r="R90" s="117">
        <f t="shared" ref="R90:V94" si="27">Q90</f>
        <v>45.122</v>
      </c>
      <c r="S90" s="117">
        <f t="shared" si="27"/>
        <v>45.122</v>
      </c>
      <c r="T90" s="117">
        <f t="shared" si="27"/>
        <v>45.122</v>
      </c>
      <c r="U90" s="117">
        <f t="shared" si="27"/>
        <v>45.122</v>
      </c>
      <c r="V90" s="117">
        <f t="shared" si="27"/>
        <v>45.122</v>
      </c>
    </row>
    <row r="91" spans="1:22" x14ac:dyDescent="0.25">
      <c r="A91" s="1">
        <v>270</v>
      </c>
      <c r="B91" s="122">
        <f>'100 mm Argano Inox'!$E$45+'100 mm Argano Inox'!$E$46+'100 mm Argano Inox'!$E$47+'100 mm Argano Inox'!$E$48*2*A91/100+'100 mm Argano Inox'!$E$49+'100 mm Argano Inox'!$E$50</f>
        <v>46.172000000000004</v>
      </c>
      <c r="C91" s="117">
        <f t="shared" ref="C91:R94" si="28">B91</f>
        <v>46.172000000000004</v>
      </c>
      <c r="D91" s="117">
        <f t="shared" si="28"/>
        <v>46.172000000000004</v>
      </c>
      <c r="E91" s="117">
        <f t="shared" si="28"/>
        <v>46.172000000000004</v>
      </c>
      <c r="F91" s="117">
        <f t="shared" si="28"/>
        <v>46.172000000000004</v>
      </c>
      <c r="G91" s="117">
        <f t="shared" si="28"/>
        <v>46.172000000000004</v>
      </c>
      <c r="H91" s="117">
        <f t="shared" si="28"/>
        <v>46.172000000000004</v>
      </c>
      <c r="I91" s="117">
        <f t="shared" si="28"/>
        <v>46.172000000000004</v>
      </c>
      <c r="J91" s="117">
        <f t="shared" si="28"/>
        <v>46.172000000000004</v>
      </c>
      <c r="K91" s="117">
        <f t="shared" si="28"/>
        <v>46.172000000000004</v>
      </c>
      <c r="L91" s="117">
        <f t="shared" si="28"/>
        <v>46.172000000000004</v>
      </c>
      <c r="M91" s="117">
        <f t="shared" si="28"/>
        <v>46.172000000000004</v>
      </c>
      <c r="N91" s="117">
        <f t="shared" si="28"/>
        <v>46.172000000000004</v>
      </c>
      <c r="O91" s="117">
        <f t="shared" si="28"/>
        <v>46.172000000000004</v>
      </c>
      <c r="P91" s="117">
        <f t="shared" si="28"/>
        <v>46.172000000000004</v>
      </c>
      <c r="Q91" s="117">
        <f t="shared" si="28"/>
        <v>46.172000000000004</v>
      </c>
      <c r="R91" s="117">
        <f t="shared" si="28"/>
        <v>46.172000000000004</v>
      </c>
      <c r="S91" s="117">
        <f t="shared" si="27"/>
        <v>46.172000000000004</v>
      </c>
      <c r="T91" s="117">
        <f t="shared" si="27"/>
        <v>46.172000000000004</v>
      </c>
      <c r="U91" s="117">
        <f t="shared" si="27"/>
        <v>46.172000000000004</v>
      </c>
      <c r="V91" s="117">
        <f t="shared" si="27"/>
        <v>46.172000000000004</v>
      </c>
    </row>
    <row r="92" spans="1:22" x14ac:dyDescent="0.25">
      <c r="A92" s="1">
        <v>280</v>
      </c>
      <c r="B92" s="122">
        <f>'100 mm Argano Inox'!$E$45+'100 mm Argano Inox'!$E$46+'100 mm Argano Inox'!$E$47+'100 mm Argano Inox'!$E$48*2*A92/100+'100 mm Argano Inox'!$E$49+'100 mm Argano Inox'!$E$50</f>
        <v>47.222000000000001</v>
      </c>
      <c r="C92" s="117">
        <f t="shared" si="28"/>
        <v>47.222000000000001</v>
      </c>
      <c r="D92" s="117">
        <f t="shared" si="28"/>
        <v>47.222000000000001</v>
      </c>
      <c r="E92" s="117">
        <f t="shared" si="28"/>
        <v>47.222000000000001</v>
      </c>
      <c r="F92" s="117">
        <f t="shared" si="28"/>
        <v>47.222000000000001</v>
      </c>
      <c r="G92" s="117">
        <f t="shared" si="28"/>
        <v>47.222000000000001</v>
      </c>
      <c r="H92" s="117">
        <f t="shared" si="28"/>
        <v>47.222000000000001</v>
      </c>
      <c r="I92" s="117">
        <f t="shared" si="28"/>
        <v>47.222000000000001</v>
      </c>
      <c r="J92" s="117">
        <f t="shared" si="28"/>
        <v>47.222000000000001</v>
      </c>
      <c r="K92" s="117">
        <f t="shared" si="28"/>
        <v>47.222000000000001</v>
      </c>
      <c r="L92" s="117">
        <f t="shared" si="28"/>
        <v>47.222000000000001</v>
      </c>
      <c r="M92" s="117">
        <f t="shared" si="28"/>
        <v>47.222000000000001</v>
      </c>
      <c r="N92" s="117">
        <f t="shared" si="28"/>
        <v>47.222000000000001</v>
      </c>
      <c r="O92" s="117">
        <f t="shared" si="28"/>
        <v>47.222000000000001</v>
      </c>
      <c r="P92" s="117">
        <f t="shared" si="28"/>
        <v>47.222000000000001</v>
      </c>
      <c r="Q92" s="117">
        <f t="shared" si="28"/>
        <v>47.222000000000001</v>
      </c>
      <c r="R92" s="117">
        <f t="shared" si="28"/>
        <v>47.222000000000001</v>
      </c>
      <c r="S92" s="117">
        <f t="shared" si="27"/>
        <v>47.222000000000001</v>
      </c>
      <c r="T92" s="117">
        <f t="shared" si="27"/>
        <v>47.222000000000001</v>
      </c>
      <c r="U92" s="117">
        <f t="shared" si="27"/>
        <v>47.222000000000001</v>
      </c>
      <c r="V92" s="117">
        <f t="shared" si="27"/>
        <v>47.222000000000001</v>
      </c>
    </row>
    <row r="93" spans="1:22" x14ac:dyDescent="0.25">
      <c r="A93" s="1">
        <v>290</v>
      </c>
      <c r="B93" s="122">
        <f>'100 mm Argano Inox'!$E$45+'100 mm Argano Inox'!$E$46+'100 mm Argano Inox'!$E$47+'100 mm Argano Inox'!$E$48*2*A93/100+'100 mm Argano Inox'!$E$49+'100 mm Argano Inox'!$E$50</f>
        <v>48.272000000000006</v>
      </c>
      <c r="C93" s="117">
        <f t="shared" si="28"/>
        <v>48.272000000000006</v>
      </c>
      <c r="D93" s="117">
        <f t="shared" si="28"/>
        <v>48.272000000000006</v>
      </c>
      <c r="E93" s="117">
        <f t="shared" si="28"/>
        <v>48.272000000000006</v>
      </c>
      <c r="F93" s="117">
        <f t="shared" si="28"/>
        <v>48.272000000000006</v>
      </c>
      <c r="G93" s="117">
        <f t="shared" si="28"/>
        <v>48.272000000000006</v>
      </c>
      <c r="H93" s="117">
        <f t="shared" si="28"/>
        <v>48.272000000000006</v>
      </c>
      <c r="I93" s="117">
        <f t="shared" si="28"/>
        <v>48.272000000000006</v>
      </c>
      <c r="J93" s="117">
        <f t="shared" si="28"/>
        <v>48.272000000000006</v>
      </c>
      <c r="K93" s="117">
        <f t="shared" si="28"/>
        <v>48.272000000000006</v>
      </c>
      <c r="L93" s="117">
        <f t="shared" si="28"/>
        <v>48.272000000000006</v>
      </c>
      <c r="M93" s="117">
        <f t="shared" si="28"/>
        <v>48.272000000000006</v>
      </c>
      <c r="N93" s="117">
        <f t="shared" si="28"/>
        <v>48.272000000000006</v>
      </c>
      <c r="O93" s="117">
        <f t="shared" si="28"/>
        <v>48.272000000000006</v>
      </c>
      <c r="P93" s="117">
        <f t="shared" si="28"/>
        <v>48.272000000000006</v>
      </c>
      <c r="Q93" s="117">
        <f t="shared" si="28"/>
        <v>48.272000000000006</v>
      </c>
      <c r="R93" s="117">
        <f t="shared" si="28"/>
        <v>48.272000000000006</v>
      </c>
      <c r="S93" s="117">
        <f t="shared" si="27"/>
        <v>48.272000000000006</v>
      </c>
      <c r="T93" s="117">
        <f t="shared" si="27"/>
        <v>48.272000000000006</v>
      </c>
      <c r="U93" s="117">
        <f t="shared" si="27"/>
        <v>48.272000000000006</v>
      </c>
      <c r="V93" s="117">
        <f t="shared" si="27"/>
        <v>48.272000000000006</v>
      </c>
    </row>
    <row r="94" spans="1:22" x14ac:dyDescent="0.25">
      <c r="A94" s="1">
        <v>300</v>
      </c>
      <c r="B94" s="122">
        <f>'100 mm Argano Inox'!$E$45+'100 mm Argano Inox'!$E$46+'100 mm Argano Inox'!$E$47+'100 mm Argano Inox'!$E$48*2*A94/100+'100 mm Argano Inox'!$E$49+'100 mm Argano Inox'!$E$50</f>
        <v>49.322000000000003</v>
      </c>
      <c r="C94" s="117">
        <f t="shared" si="28"/>
        <v>49.322000000000003</v>
      </c>
      <c r="D94" s="117">
        <f t="shared" si="28"/>
        <v>49.322000000000003</v>
      </c>
      <c r="E94" s="117">
        <f t="shared" si="28"/>
        <v>49.322000000000003</v>
      </c>
      <c r="F94" s="117">
        <f t="shared" si="28"/>
        <v>49.322000000000003</v>
      </c>
      <c r="G94" s="117">
        <f t="shared" si="28"/>
        <v>49.322000000000003</v>
      </c>
      <c r="H94" s="117">
        <f t="shared" si="28"/>
        <v>49.322000000000003</v>
      </c>
      <c r="I94" s="117">
        <f t="shared" si="28"/>
        <v>49.322000000000003</v>
      </c>
      <c r="J94" s="117">
        <f t="shared" si="28"/>
        <v>49.322000000000003</v>
      </c>
      <c r="K94" s="117">
        <f t="shared" si="28"/>
        <v>49.322000000000003</v>
      </c>
      <c r="L94" s="117">
        <f t="shared" si="28"/>
        <v>49.322000000000003</v>
      </c>
      <c r="M94" s="117">
        <f t="shared" si="28"/>
        <v>49.322000000000003</v>
      </c>
      <c r="N94" s="117">
        <f t="shared" si="28"/>
        <v>49.322000000000003</v>
      </c>
      <c r="O94" s="117">
        <f t="shared" si="28"/>
        <v>49.322000000000003</v>
      </c>
      <c r="P94" s="117">
        <f t="shared" si="28"/>
        <v>49.322000000000003</v>
      </c>
      <c r="Q94" s="117">
        <f t="shared" si="28"/>
        <v>49.322000000000003</v>
      </c>
      <c r="R94" s="117">
        <f t="shared" si="28"/>
        <v>49.322000000000003</v>
      </c>
      <c r="S94" s="117">
        <f t="shared" si="27"/>
        <v>49.322000000000003</v>
      </c>
      <c r="T94" s="117">
        <f t="shared" si="27"/>
        <v>49.322000000000003</v>
      </c>
      <c r="U94" s="117">
        <f t="shared" si="27"/>
        <v>49.322000000000003</v>
      </c>
      <c r="V94" s="117">
        <f t="shared" si="27"/>
        <v>49.322000000000003</v>
      </c>
    </row>
  </sheetData>
  <pageMargins left="0.11811023622047245" right="0.11811023622047245" top="0.55118110236220474" bottom="0.74803149606299213" header="0.31496062992125984" footer="0.31496062992125984"/>
  <pageSetup paperSize="9" scale="77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65"/>
  <sheetViews>
    <sheetView workbookViewId="0">
      <selection activeCell="E19" sqref="E19"/>
    </sheetView>
  </sheetViews>
  <sheetFormatPr defaultColWidth="8.85546875" defaultRowHeight="15" x14ac:dyDescent="0.25"/>
  <cols>
    <col min="1" max="1" width="1" customWidth="1"/>
    <col min="2" max="2" width="12" customWidth="1"/>
    <col min="3" max="3" width="38.7109375" customWidth="1"/>
    <col min="4" max="4" width="8.28515625" customWidth="1"/>
    <col min="5" max="5" width="13.5703125" customWidth="1"/>
    <col min="6" max="6" width="9.7109375" customWidth="1"/>
    <col min="7" max="7" width="9.5703125" customWidth="1"/>
    <col min="8" max="8" width="14" customWidth="1"/>
    <col min="9" max="9" width="2" customWidth="1"/>
  </cols>
  <sheetData>
    <row r="1" spans="1:9" x14ac:dyDescent="0.25">
      <c r="A1" s="28"/>
      <c r="B1" s="28"/>
      <c r="C1" s="28"/>
      <c r="D1" s="28"/>
      <c r="E1" s="28"/>
      <c r="F1" s="28"/>
      <c r="G1" s="28"/>
      <c r="H1" s="28"/>
      <c r="I1" s="28"/>
    </row>
    <row r="2" spans="1:9" x14ac:dyDescent="0.25">
      <c r="A2" s="28"/>
      <c r="B2" s="28"/>
      <c r="C2" s="28"/>
      <c r="D2" s="28"/>
      <c r="E2" s="28"/>
      <c r="F2" s="28"/>
      <c r="G2" s="28"/>
      <c r="H2" s="28"/>
      <c r="I2" s="28"/>
    </row>
    <row r="3" spans="1:9" x14ac:dyDescent="0.25">
      <c r="A3" s="28"/>
      <c r="B3" s="28"/>
      <c r="C3" s="28"/>
      <c r="D3" s="28"/>
      <c r="E3" s="28"/>
      <c r="F3" s="28"/>
      <c r="G3" s="28"/>
      <c r="H3" s="28"/>
      <c r="I3" s="28"/>
    </row>
    <row r="4" spans="1:9" x14ac:dyDescent="0.25">
      <c r="A4" s="28"/>
      <c r="B4" s="28"/>
      <c r="C4" s="28"/>
      <c r="D4" s="28"/>
      <c r="E4" s="28"/>
      <c r="F4" s="28"/>
      <c r="G4" s="28"/>
      <c r="H4" s="28"/>
      <c r="I4" s="28"/>
    </row>
    <row r="5" spans="1:9" x14ac:dyDescent="0.25">
      <c r="A5" s="28"/>
      <c r="B5" s="28"/>
      <c r="C5" s="28"/>
      <c r="D5" s="28"/>
      <c r="E5" s="28"/>
      <c r="F5" s="28"/>
      <c r="G5" s="28"/>
      <c r="H5" s="28"/>
      <c r="I5" s="28"/>
    </row>
    <row r="6" spans="1:9" x14ac:dyDescent="0.25">
      <c r="A6" s="28"/>
      <c r="B6" s="28"/>
      <c r="C6" s="28"/>
      <c r="D6" s="28"/>
      <c r="E6" s="28"/>
      <c r="F6" s="28"/>
      <c r="G6" s="28"/>
      <c r="H6" s="28"/>
      <c r="I6" s="28"/>
    </row>
    <row r="7" spans="1:9" x14ac:dyDescent="0.25">
      <c r="A7" s="28"/>
      <c r="B7" s="28"/>
      <c r="C7" s="28"/>
      <c r="D7" s="28"/>
      <c r="E7" s="28"/>
      <c r="F7" s="28"/>
      <c r="G7" s="28"/>
      <c r="H7" s="28"/>
      <c r="I7" s="28"/>
    </row>
    <row r="8" spans="1:9" ht="15" customHeight="1" x14ac:dyDescent="0.35">
      <c r="A8" s="28"/>
      <c r="B8" s="148" t="s">
        <v>25</v>
      </c>
      <c r="C8" s="148"/>
      <c r="D8" s="148"/>
      <c r="E8" s="148"/>
      <c r="F8" s="148"/>
      <c r="G8" s="148"/>
      <c r="H8" s="148"/>
      <c r="I8" s="141"/>
    </row>
    <row r="9" spans="1:9" ht="15.75" customHeight="1" thickBot="1" x14ac:dyDescent="0.4">
      <c r="A9" s="28"/>
      <c r="B9" s="149"/>
      <c r="C9" s="149"/>
      <c r="D9" s="149"/>
      <c r="E9" s="149"/>
      <c r="F9" s="149"/>
      <c r="G9" s="149"/>
      <c r="H9" s="149"/>
      <c r="I9" s="141"/>
    </row>
    <row r="10" spans="1:9" ht="15.75" customHeight="1" thickTop="1" x14ac:dyDescent="0.5">
      <c r="A10" s="28"/>
      <c r="B10" s="28"/>
      <c r="C10" s="28"/>
      <c r="D10" s="29"/>
      <c r="E10" s="29"/>
      <c r="F10" s="29"/>
      <c r="G10" s="29"/>
      <c r="H10" s="29"/>
      <c r="I10" s="141"/>
    </row>
    <row r="11" spans="1:9" x14ac:dyDescent="0.25">
      <c r="A11" s="28"/>
      <c r="B11" s="7"/>
      <c r="C11" s="30" t="s">
        <v>22</v>
      </c>
      <c r="D11" s="28"/>
      <c r="E11" s="28"/>
      <c r="F11" s="28"/>
      <c r="G11" s="28"/>
      <c r="H11" s="28"/>
      <c r="I11" s="28"/>
    </row>
    <row r="12" spans="1:9" x14ac:dyDescent="0.25">
      <c r="A12" s="28"/>
      <c r="B12" s="13"/>
      <c r="C12" s="30" t="s">
        <v>23</v>
      </c>
      <c r="D12" s="28"/>
      <c r="E12" s="28"/>
      <c r="F12" s="28"/>
      <c r="G12" s="28"/>
      <c r="H12" s="28"/>
      <c r="I12" s="28"/>
    </row>
    <row r="13" spans="1:9" ht="15" customHeight="1" x14ac:dyDescent="0.25">
      <c r="A13" s="28"/>
      <c r="B13" s="14"/>
      <c r="C13" s="30" t="s">
        <v>14</v>
      </c>
      <c r="D13" s="28"/>
      <c r="E13" s="28"/>
      <c r="F13" s="28"/>
      <c r="G13" s="28"/>
      <c r="H13" s="28"/>
      <c r="I13" s="28"/>
    </row>
    <row r="14" spans="1:9" ht="15" customHeight="1" x14ac:dyDescent="0.25">
      <c r="A14" s="28"/>
      <c r="B14" s="12"/>
      <c r="C14" s="30" t="s">
        <v>13</v>
      </c>
      <c r="D14" s="28"/>
      <c r="E14" s="28"/>
      <c r="F14" s="28"/>
      <c r="G14" s="28"/>
      <c r="H14" s="28"/>
      <c r="I14" s="28"/>
    </row>
    <row r="15" spans="1:9" ht="15" customHeight="1" x14ac:dyDescent="0.25">
      <c r="A15" s="28"/>
      <c r="B15" s="20"/>
      <c r="C15" s="30" t="s">
        <v>21</v>
      </c>
      <c r="D15" s="28"/>
      <c r="E15" s="28"/>
      <c r="F15" s="28"/>
      <c r="G15" s="28"/>
      <c r="H15" s="28"/>
      <c r="I15" s="28"/>
    </row>
    <row r="16" spans="1:9" ht="15" customHeight="1" x14ac:dyDescent="0.25">
      <c r="A16" s="28"/>
      <c r="B16" s="28"/>
      <c r="C16" s="30"/>
      <c r="D16" s="28"/>
      <c r="E16" s="28"/>
      <c r="F16" s="28"/>
      <c r="G16" s="28"/>
      <c r="H16" s="28"/>
      <c r="I16" s="28"/>
    </row>
    <row r="17" spans="1:9" ht="16.5" customHeight="1" x14ac:dyDescent="0.25">
      <c r="A17" s="28"/>
      <c r="B17" s="1"/>
      <c r="C17" s="27" t="s">
        <v>179</v>
      </c>
      <c r="D17" s="17" t="s">
        <v>20</v>
      </c>
      <c r="E17" s="17" t="s">
        <v>6</v>
      </c>
      <c r="F17" s="17" t="s">
        <v>2</v>
      </c>
      <c r="G17" s="17" t="s">
        <v>3</v>
      </c>
      <c r="H17" s="21" t="s">
        <v>24</v>
      </c>
      <c r="I17" s="28"/>
    </row>
    <row r="18" spans="1:9" x14ac:dyDescent="0.25">
      <c r="A18" s="28"/>
      <c r="B18" s="1"/>
      <c r="C18" s="1"/>
      <c r="D18" s="24">
        <v>4</v>
      </c>
      <c r="E18" s="25">
        <v>30</v>
      </c>
      <c r="F18" s="25">
        <v>2</v>
      </c>
      <c r="G18" s="25">
        <v>3</v>
      </c>
      <c r="H18" s="18">
        <f>G18*F18</f>
        <v>6</v>
      </c>
      <c r="I18" s="28"/>
    </row>
    <row r="19" spans="1:9" ht="15.75" thickBot="1" x14ac:dyDescent="0.3">
      <c r="A19" s="28"/>
      <c r="B19" s="9" t="s">
        <v>5</v>
      </c>
      <c r="C19" s="9" t="s">
        <v>7</v>
      </c>
      <c r="D19" s="10" t="s">
        <v>8</v>
      </c>
      <c r="E19" s="10" t="s">
        <v>11</v>
      </c>
      <c r="F19" s="10" t="s">
        <v>9</v>
      </c>
      <c r="G19" s="10" t="s">
        <v>12</v>
      </c>
      <c r="H19" s="10" t="s">
        <v>10</v>
      </c>
      <c r="I19" s="28"/>
    </row>
    <row r="20" spans="1:9" ht="15.75" thickTop="1" x14ac:dyDescent="0.25">
      <c r="A20" s="28"/>
      <c r="B20" s="38" t="s">
        <v>28</v>
      </c>
      <c r="C20" s="11"/>
      <c r="D20" s="11"/>
      <c r="E20" s="3"/>
      <c r="F20" s="23"/>
      <c r="G20" s="11"/>
      <c r="H20" s="3"/>
      <c r="I20" s="28"/>
    </row>
    <row r="21" spans="1:9" x14ac:dyDescent="0.25">
      <c r="A21" s="28"/>
      <c r="B21" s="2" t="str">
        <f>IF($C$17="Bianco","RE1001-W",IF($C$17="Avorio","RE1001-LB",IF($C$17="Marrone","RE1001-BR",IF($C$17="Nero","RE1001-BK",IF($C$17="Argento","RE1001-S",IF($C$17="Ral a scelta","RE1001-MF"))))))</f>
        <v>RE1001-W</v>
      </c>
      <c r="C21" s="16" t="str">
        <f>IFERROR(VLOOKUP(B21,Dati!$B$1:$I$308,2,FALSE),"")</f>
        <v>P100 Cassonetto Bianco 9016</v>
      </c>
      <c r="D21" s="106">
        <f>IFERROR(VLOOKUP(B21,Dati!$B$2:$I$308,8,FALSE),"")</f>
        <v>27.85</v>
      </c>
      <c r="E21" s="3">
        <f>D21*(1-$E$18/100)</f>
        <v>19.495000000000001</v>
      </c>
      <c r="F21" s="3" t="s">
        <v>0</v>
      </c>
      <c r="G21" s="3">
        <f>F18</f>
        <v>2</v>
      </c>
      <c r="H21" s="3">
        <f>E21*G21</f>
        <v>38.99</v>
      </c>
      <c r="I21" s="28"/>
    </row>
    <row r="22" spans="1:9" x14ac:dyDescent="0.25">
      <c r="A22" s="28"/>
      <c r="B22" s="2" t="str">
        <f>IF($C$17="Bianco","RE1002-W",IF($C$17="Avorio","RE1002-LB",IF($C$17="Marrone","RE1002-BR",IF($C$17="Nero","RE1002-BK",IF($C$17="Argento","RE1002-S",IF($C$17="Ral a scelta","RE1002-MF"))))))</f>
        <v>RE1002-W</v>
      </c>
      <c r="C22" s="16" t="str">
        <f>IFERROR(VLOOKUP(B22,Dati!$B$1:$I$308,2,FALSE),"")</f>
        <v>P100 Cover Bianca 9016</v>
      </c>
      <c r="D22" s="106">
        <f>IFERROR(VLOOKUP(B22,Dati!$B$2:$I$308,8,FALSE),"")</f>
        <v>13.63</v>
      </c>
      <c r="E22" s="3">
        <f t="shared" ref="E22:E27" si="0">D22*(1-$E$18/100)</f>
        <v>9.5410000000000004</v>
      </c>
      <c r="F22" s="3" t="s">
        <v>0</v>
      </c>
      <c r="G22" s="3">
        <f>F18</f>
        <v>2</v>
      </c>
      <c r="H22" s="3">
        <f>E22*G22</f>
        <v>19.082000000000001</v>
      </c>
      <c r="I22" s="28"/>
    </row>
    <row r="23" spans="1:9" x14ac:dyDescent="0.25">
      <c r="A23" s="28"/>
      <c r="B23" s="2" t="str">
        <f>IF($C$17="Bianco","RE1003-W",IF($C$17="Avorio","RE1003-LB",IF($C$17="Marrone","RE1003-BR",IF($C$17="Nero","RE1003-BK",IF($C$17="Argento","RE1003-S",IF($C$17="Ral a scelta","RE1003-MF"))))))</f>
        <v>RE1003-W</v>
      </c>
      <c r="C23" s="16" t="str">
        <f>IFERROR(VLOOKUP(B23,Dati!$B$1:$I$308,2,FALSE),"")</f>
        <v>P100 Cover Inferiore Bianca 9016</v>
      </c>
      <c r="D23" s="106">
        <f>IFERROR(VLOOKUP(B23,Dati!$B$2:$I$308,8,FALSE),"")</f>
        <v>8.0500000000000007</v>
      </c>
      <c r="E23" s="3">
        <f t="shared" si="0"/>
        <v>5.6349999999999998</v>
      </c>
      <c r="F23" s="3" t="s">
        <v>0</v>
      </c>
      <c r="G23" s="3">
        <f>F18</f>
        <v>2</v>
      </c>
      <c r="H23" s="3">
        <f>E23*G23</f>
        <v>11.27</v>
      </c>
      <c r="I23" s="28"/>
    </row>
    <row r="24" spans="1:9" x14ac:dyDescent="0.25">
      <c r="A24" s="28"/>
      <c r="B24" s="2" t="str">
        <f>IF($C$17="Bianco","RE1005-W",IF($C$17="Avorio","RE1005-LB",IF($C$17="Marrone","RE1005-BR",IF($C$17="Nero","RE1005-BK",IF($C$17="Argento","RE1005-S",IF($C$17="Ral a scelta","RE1005-MF"))))))</f>
        <v>RE1005-W</v>
      </c>
      <c r="C24" s="16" t="str">
        <f>IFERROR(VLOOKUP(B24,Dati!$B$1:$I$308,2,FALSE),"")</f>
        <v>P100 Testate Bianche 9016</v>
      </c>
      <c r="D24" s="106">
        <f>IFERROR(VLOOKUP(B24,Dati!$B$2:$I$308,8,FALSE),"")</f>
        <v>54.5</v>
      </c>
      <c r="E24" s="3">
        <f t="shared" si="0"/>
        <v>38.15</v>
      </c>
      <c r="F24" s="3" t="s">
        <v>26</v>
      </c>
      <c r="G24" s="142">
        <v>1</v>
      </c>
      <c r="H24" s="3">
        <f>E24*G24</f>
        <v>38.15</v>
      </c>
      <c r="I24" s="28"/>
    </row>
    <row r="25" spans="1:9" x14ac:dyDescent="0.25">
      <c r="A25" s="28"/>
      <c r="B25" s="2" t="str">
        <f>IF($C$17="Bianco","RE1011-W",IF($C$17="Avorio","RE1011-LB",IF($C$17="Marrone","RE1011-BR",IF($C$17="Nero","RE1011-BK",IF($C$17="Argento","RE1011-S",IF($C$17="Ral a scelta","RE1011-MF"))))))</f>
        <v>RE1011-W</v>
      </c>
      <c r="C25" s="16" t="str">
        <f>IFERROR(VLOOKUP(B25,Dati!$B$1:$I$308,2,FALSE),"")</f>
        <v>P100 Supporto Base a Soffitto Bianco 9016</v>
      </c>
      <c r="D25" s="106">
        <f>IFERROR(VLOOKUP(B25,Dati!$B$2:$I$308,8,FALSE),"")</f>
        <v>2.1800000000000002</v>
      </c>
      <c r="E25" s="3">
        <f t="shared" si="0"/>
        <v>1.526</v>
      </c>
      <c r="F25" s="3" t="s">
        <v>1</v>
      </c>
      <c r="G25" s="142">
        <f>IF(F18&lt;1.4,2,IF(F18&lt;1.8,3,IF(F18&lt;2.5,4,IF(F18&lt;3.2,5))))</f>
        <v>4</v>
      </c>
      <c r="H25" s="3">
        <f>E25*G25</f>
        <v>6.1040000000000001</v>
      </c>
      <c r="I25" s="28"/>
    </row>
    <row r="26" spans="1:9" x14ac:dyDescent="0.25">
      <c r="A26" s="28"/>
      <c r="B26" s="2" t="str">
        <f>Dati!B38</f>
        <v>RESP5-7</v>
      </c>
      <c r="C26" s="16" t="str">
        <f>IFERROR(VLOOKUP(B26,Dati!$B$1:$I$308,2,FALSE),"")</f>
        <v>Spazzolino 5 x 7 mm</v>
      </c>
      <c r="D26" s="106">
        <f>IFERROR(VLOOKUP(B26,Dati!$B$2:$I$308,8,FALSE),"")</f>
        <v>0.93</v>
      </c>
      <c r="E26" s="3">
        <f t="shared" si="0"/>
        <v>0.65100000000000002</v>
      </c>
      <c r="F26" s="3" t="s">
        <v>0</v>
      </c>
      <c r="G26" s="3">
        <f>F18</f>
        <v>2</v>
      </c>
      <c r="H26" s="3">
        <f t="shared" ref="H26:H28" si="1">E26*G26</f>
        <v>1.302</v>
      </c>
      <c r="I26" s="28"/>
    </row>
    <row r="27" spans="1:9" x14ac:dyDescent="0.25">
      <c r="A27" s="28"/>
      <c r="B27" s="6" t="str">
        <f>Dati!B36</f>
        <v>VV10</v>
      </c>
      <c r="C27" s="16" t="str">
        <f>IFERROR(VLOOKUP(B27,Dati!$B$1:$I$308,2,FALSE),"")</f>
        <v>Set 6 viti allum 3,5*16 testata/cassonetto</v>
      </c>
      <c r="D27" s="106">
        <f>IFERROR(VLOOKUP(B27,Dati!$B$2:$I$308,8,FALSE),"")</f>
        <v>0.48</v>
      </c>
      <c r="E27" s="3">
        <f t="shared" si="0"/>
        <v>0.33599999999999997</v>
      </c>
      <c r="F27" s="3" t="s">
        <v>304</v>
      </c>
      <c r="G27" s="142">
        <v>1</v>
      </c>
      <c r="H27" s="3">
        <f t="shared" si="1"/>
        <v>0.33599999999999997</v>
      </c>
      <c r="I27" s="28"/>
    </row>
    <row r="28" spans="1:9" x14ac:dyDescent="0.25">
      <c r="A28" s="28"/>
      <c r="B28" s="6" t="str">
        <f>Dati!B37</f>
        <v>VV11</v>
      </c>
      <c r="C28" s="16" t="str">
        <f>IFERROR(VLOOKUP(B28,Dati!$B$1:$I$308,2,FALSE),"")</f>
        <v>Set 2 viti 4*8 cover inf/testata</v>
      </c>
      <c r="D28" s="106">
        <f>IFERROR(VLOOKUP(B28,Dati!$B$2:$I$308,8,FALSE),"")</f>
        <v>0.2</v>
      </c>
      <c r="E28" s="3">
        <f t="shared" ref="E28" si="2">D28*(1-$E$18/100)</f>
        <v>0.13999999999999999</v>
      </c>
      <c r="F28" s="3" t="s">
        <v>304</v>
      </c>
      <c r="G28" s="142">
        <v>1</v>
      </c>
      <c r="H28" s="3">
        <f t="shared" si="1"/>
        <v>0.13999999999999999</v>
      </c>
      <c r="I28" s="28"/>
    </row>
    <row r="29" spans="1:9" x14ac:dyDescent="0.25">
      <c r="A29" s="28"/>
      <c r="B29" s="37" t="s">
        <v>29</v>
      </c>
      <c r="C29" s="16" t="str">
        <f>IFERROR(VLOOKUP(B29,Dati!$A$2:$H$106,2,FALSE),"")</f>
        <v/>
      </c>
      <c r="D29" s="106" t="str">
        <f>IFERROR(VLOOKUP(B29,Dati!$B$2:$I$308,8,FALSE),"")</f>
        <v/>
      </c>
      <c r="E29" s="3"/>
      <c r="F29" s="3"/>
      <c r="G29" s="3"/>
      <c r="H29" s="3"/>
      <c r="I29" s="28"/>
    </row>
    <row r="30" spans="1:9" x14ac:dyDescent="0.25">
      <c r="A30" s="28"/>
      <c r="B30" s="103" t="str">
        <f>Dati!B40</f>
        <v>RTU55</v>
      </c>
      <c r="C30" s="16" t="str">
        <f>IFERROR(VLOOKUP(B30,Dati!$B$1:$I$308,2,FALSE),"")</f>
        <v>Tubo da 55 mm</v>
      </c>
      <c r="D30" s="106">
        <f>IFERROR(VLOOKUP(B30,Dati!$B$2:$I$308,8,FALSE),"")</f>
        <v>32.5</v>
      </c>
      <c r="E30" s="3">
        <f t="shared" ref="E30:E46" si="3">D30*(1-$E$18/100)</f>
        <v>22.75</v>
      </c>
      <c r="F30" s="3" t="s">
        <v>0</v>
      </c>
      <c r="G30" s="3">
        <f>F18</f>
        <v>2</v>
      </c>
      <c r="H30" s="3">
        <f>E30*G30</f>
        <v>45.5</v>
      </c>
      <c r="I30" s="28"/>
    </row>
    <row r="31" spans="1:9" x14ac:dyDescent="0.25">
      <c r="A31" s="28"/>
      <c r="B31" s="2" t="str">
        <f>IFERROR(VLOOKUP(C31,Dati!$B$151:$D$158,2,FALSE),"")</f>
        <v>M3510M</v>
      </c>
      <c r="C31" s="105" t="s">
        <v>308</v>
      </c>
      <c r="D31" s="128">
        <f>IFERROR(VLOOKUP(C31,Dati!$B$151:$D$158,3,FALSE),"")</f>
        <v>63.55</v>
      </c>
      <c r="E31" s="3">
        <f t="shared" si="3"/>
        <v>44.484999999999992</v>
      </c>
      <c r="F31" s="11" t="s">
        <v>1</v>
      </c>
      <c r="G31" s="144">
        <v>1</v>
      </c>
      <c r="H31" s="3">
        <f t="shared" ref="H31:H53" si="4">E31*G31</f>
        <v>44.484999999999992</v>
      </c>
      <c r="I31" s="28"/>
    </row>
    <row r="32" spans="1:9" x14ac:dyDescent="0.25">
      <c r="A32" s="28"/>
      <c r="B32" s="2">
        <f>IFERROR(VLOOKUP(C32,Dati!$B$151:$D$168,2,FALSE),"")</f>
        <v>0</v>
      </c>
      <c r="C32" s="105" t="s">
        <v>252</v>
      </c>
      <c r="D32" s="106">
        <f>IFERROR(VLOOKUP(C32,Dati!$B$151:$D$168,3,FALSE),"")</f>
        <v>0</v>
      </c>
      <c r="E32" s="3">
        <f t="shared" si="3"/>
        <v>0</v>
      </c>
      <c r="F32" s="11" t="s">
        <v>1</v>
      </c>
      <c r="G32" s="144">
        <v>1</v>
      </c>
      <c r="H32" s="3">
        <f t="shared" si="4"/>
        <v>0</v>
      </c>
      <c r="I32" s="28"/>
    </row>
    <row r="33" spans="1:9" x14ac:dyDescent="0.25">
      <c r="A33" s="28"/>
      <c r="B33" s="103" t="str">
        <f>Dati!B45</f>
        <v>RE1054</v>
      </c>
      <c r="C33" s="16" t="str">
        <f>IFERROR(VLOOKUP(B33,Dati!$B$1:$I$308,2,FALSE),"")</f>
        <v>Supporto Motore</v>
      </c>
      <c r="D33" s="106">
        <f>IFERROR(VLOOKUP(B33,Dati!$B$2:$I$308,8,FALSE),"")</f>
        <v>5.26</v>
      </c>
      <c r="E33" s="3">
        <f t="shared" si="3"/>
        <v>3.6819999999999995</v>
      </c>
      <c r="F33" s="11" t="s">
        <v>1</v>
      </c>
      <c r="G33" s="144">
        <v>1</v>
      </c>
      <c r="H33" s="3">
        <f t="shared" si="4"/>
        <v>3.6819999999999995</v>
      </c>
      <c r="I33" s="28"/>
    </row>
    <row r="34" spans="1:9" x14ac:dyDescent="0.25">
      <c r="A34" s="28"/>
      <c r="B34" s="6" t="str">
        <f>Dati!B46</f>
        <v>VV50</v>
      </c>
      <c r="C34" s="16" t="str">
        <f>IFERROR(VLOOKUP(B34,Dati!$B$1:$I$308,2,FALSE),"")</f>
        <v>Set 2 viti 3,9*15 motore/supporto</v>
      </c>
      <c r="D34" s="106">
        <f>IFERROR(VLOOKUP(B34,Dati!$B$2:$I$308,8,FALSE),"")</f>
        <v>0.2</v>
      </c>
      <c r="E34" s="3">
        <f t="shared" ref="E34" si="5">D34*(1-$E$18/100)</f>
        <v>0.13999999999999999</v>
      </c>
      <c r="F34" s="11" t="s">
        <v>304</v>
      </c>
      <c r="G34" s="144">
        <v>1</v>
      </c>
      <c r="H34" s="3">
        <f t="shared" si="4"/>
        <v>0.13999999999999999</v>
      </c>
      <c r="I34" s="28"/>
    </row>
    <row r="35" spans="1:9" x14ac:dyDescent="0.25">
      <c r="A35" s="28"/>
      <c r="B35" s="129" t="str">
        <f>Dati!B44</f>
        <v>RE1053</v>
      </c>
      <c r="C35" s="16" t="str">
        <f>IFERROR(VLOOKUP(B35,Dati!$B$1:$I$308,2,FALSE),"")</f>
        <v>Corona motore 35 mm</v>
      </c>
      <c r="D35" s="106">
        <f>IFERROR(VLOOKUP(B35,Dati!$B$2:$I$308,8,FALSE),"")</f>
        <v>3.68</v>
      </c>
      <c r="E35" s="3">
        <f t="shared" si="3"/>
        <v>2.5760000000000001</v>
      </c>
      <c r="F35" s="11" t="s">
        <v>1</v>
      </c>
      <c r="G35" s="144">
        <v>1</v>
      </c>
      <c r="H35" s="3">
        <f t="shared" si="4"/>
        <v>2.5760000000000001</v>
      </c>
      <c r="I35" s="28"/>
    </row>
    <row r="36" spans="1:9" x14ac:dyDescent="0.25">
      <c r="A36" s="28"/>
      <c r="B36" s="129" t="str">
        <f>Dati!B43</f>
        <v>RE1052</v>
      </c>
      <c r="C36" s="16" t="str">
        <f>IFERROR(VLOOKUP(B36,Dati!$B$1:$I$308,2,FALSE),"")</f>
        <v>Adattatore motore 35 mm</v>
      </c>
      <c r="D36" s="106">
        <f>IFERROR(VLOOKUP(B36,Dati!$B$2:$I$308,8,FALSE),"")</f>
        <v>3.16</v>
      </c>
      <c r="E36" s="3">
        <f t="shared" si="3"/>
        <v>2.2119999999999997</v>
      </c>
      <c r="F36" s="11" t="s">
        <v>1</v>
      </c>
      <c r="G36" s="144">
        <v>1</v>
      </c>
      <c r="H36" s="3">
        <f t="shared" si="4"/>
        <v>2.2119999999999997</v>
      </c>
      <c r="I36" s="28"/>
    </row>
    <row r="37" spans="1:9" x14ac:dyDescent="0.25">
      <c r="A37" s="28"/>
      <c r="B37" s="129" t="str">
        <f>Dati!B41</f>
        <v>RE1051</v>
      </c>
      <c r="C37" s="16" t="str">
        <f>IFERROR(VLOOKUP(B37,Dati!$B$1:$I$308,2,FALSE),"")</f>
        <v>Calotta con perno</v>
      </c>
      <c r="D37" s="106">
        <f>IFERROR(VLOOKUP(B37,Dati!$B$2:$I$308,8,FALSE),"")</f>
        <v>4</v>
      </c>
      <c r="E37" s="3">
        <f t="shared" si="3"/>
        <v>2.8</v>
      </c>
      <c r="F37" s="11" t="s">
        <v>1</v>
      </c>
      <c r="G37" s="144">
        <v>1</v>
      </c>
      <c r="H37" s="3">
        <f t="shared" si="4"/>
        <v>2.8</v>
      </c>
      <c r="I37" s="28"/>
    </row>
    <row r="38" spans="1:9" x14ac:dyDescent="0.25">
      <c r="A38" s="28"/>
      <c r="B38" s="129" t="str">
        <f>Dati!B42</f>
        <v>RE1050</v>
      </c>
      <c r="C38" s="16" t="str">
        <f>IFERROR(VLOOKUP(B38,Dati!$B$1:$I$308,2,FALSE),"")</f>
        <v>Staffa per calotta</v>
      </c>
      <c r="D38" s="106">
        <f>IFERROR(VLOOKUP(B38,Dati!$B$2:$I$308,8,FALSE),"")</f>
        <v>7.87</v>
      </c>
      <c r="E38" s="3">
        <f t="shared" si="3"/>
        <v>5.5089999999999995</v>
      </c>
      <c r="F38" s="11" t="s">
        <v>1</v>
      </c>
      <c r="G38" s="144">
        <v>1</v>
      </c>
      <c r="H38" s="3">
        <f t="shared" si="4"/>
        <v>5.5089999999999995</v>
      </c>
      <c r="I38" s="28"/>
    </row>
    <row r="39" spans="1:9" x14ac:dyDescent="0.25">
      <c r="A39" s="28"/>
      <c r="B39" s="37" t="s">
        <v>30</v>
      </c>
      <c r="C39" s="16" t="str">
        <f>IFERROR(VLOOKUP(B39,Dati!$B$1:$I$308,2,FALSE),"")</f>
        <v/>
      </c>
      <c r="D39" s="106" t="str">
        <f>IFERROR(VLOOKUP(B39,Dati!$B$2:$I$308,8,FALSE),"")</f>
        <v/>
      </c>
      <c r="E39" s="3"/>
      <c r="F39" s="11"/>
      <c r="G39" s="11"/>
      <c r="H39" s="3"/>
      <c r="I39" s="28"/>
    </row>
    <row r="40" spans="1:9" x14ac:dyDescent="0.25">
      <c r="A40" s="28"/>
      <c r="B40" s="6" t="str">
        <f>IF($C$17="Bianco","RE1030-W",IF($C$17="Avorio","RE1030-LB",IF($C$17="Marrone","RE1030-BR",IF($C$17="Nero","RE1030-BK",IF($C$17="Argento","RE1030-S",IF($C$17="Ral a scelta","RE1030-MF"))))))</f>
        <v>RE1030-W</v>
      </c>
      <c r="C40" s="16" t="str">
        <f>IFERROR(VLOOKUP(B40,Dati!$B$1:$I$308,2,FALSE),"")</f>
        <v>P100 Terminale Bianco 9016</v>
      </c>
      <c r="D40" s="106">
        <f>IFERROR(VLOOKUP(B40,Dati!$B$2:$I$308,8,FALSE),"")</f>
        <v>12.64</v>
      </c>
      <c r="E40" s="3">
        <f t="shared" si="3"/>
        <v>8.847999999999999</v>
      </c>
      <c r="F40" s="11" t="s">
        <v>0</v>
      </c>
      <c r="G40" s="11">
        <f>F18</f>
        <v>2</v>
      </c>
      <c r="H40" s="3">
        <f>E40*G40</f>
        <v>17.695999999999998</v>
      </c>
      <c r="I40" s="28"/>
    </row>
    <row r="41" spans="1:9" x14ac:dyDescent="0.25">
      <c r="A41" s="28"/>
      <c r="B41" s="6" t="str">
        <f>IF($C$17="Bianco","RE1037-W",IF($C$17="Avorio","RE1037-BK",IF($C$17="Marrone","RE1037-BK",IF($C$17="Nero","RE1037-BK",IF($C$17="Argento","RE1037-G",IF($C$17="Ral a scelta","RE1037-BK"))))))</f>
        <v>RE1037-W</v>
      </c>
      <c r="C41" s="16" t="str">
        <f>IFERROR(VLOOKUP(B41,Dati!$B$1:$I$308,2,FALSE),"")</f>
        <v>P100 Scivoli per cavo inox Bianchi</v>
      </c>
      <c r="D41" s="106">
        <f>IFERROR(VLOOKUP(B41,Dati!$B$2:$I$308,8,FALSE),"")</f>
        <v>6.76</v>
      </c>
      <c r="E41" s="3">
        <f t="shared" si="3"/>
        <v>4.7319999999999993</v>
      </c>
      <c r="F41" s="11" t="s">
        <v>26</v>
      </c>
      <c r="G41" s="144">
        <v>1</v>
      </c>
      <c r="H41" s="3">
        <f>E41*G41</f>
        <v>4.7319999999999993</v>
      </c>
      <c r="I41" s="28"/>
    </row>
    <row r="42" spans="1:9" x14ac:dyDescent="0.25">
      <c r="A42" s="28"/>
      <c r="B42" s="6" t="str">
        <f>Dati!B142</f>
        <v>VV31</v>
      </c>
      <c r="C42" s="16" t="str">
        <f>IFERROR(VLOOKUP(B42,Dati!$B$1:$I$308,2,FALSE),"")</f>
        <v>Set 4 viti 3*10 scivoli/terminale</v>
      </c>
      <c r="D42" s="106">
        <f>IFERROR(VLOOKUP(B42,Dati!$B$2:$I$308,8,FALSE),"")</f>
        <v>0.32</v>
      </c>
      <c r="E42" s="3">
        <f t="shared" ref="E42" si="6">D42*(1-$E$18/100)</f>
        <v>0.22399999999999998</v>
      </c>
      <c r="F42" s="11" t="s">
        <v>304</v>
      </c>
      <c r="G42" s="144">
        <v>1</v>
      </c>
      <c r="H42" s="3">
        <f t="shared" si="4"/>
        <v>0.22399999999999998</v>
      </c>
      <c r="I42" s="28"/>
    </row>
    <row r="43" spans="1:9" x14ac:dyDescent="0.25">
      <c r="A43" s="28"/>
      <c r="B43" s="6" t="s">
        <v>168</v>
      </c>
      <c r="C43" s="16" t="str">
        <f>IFERROR(VLOOKUP(B43,Dati!$B$1:$I$308,2,FALSE),"")</f>
        <v>Tondino per tessuto</v>
      </c>
      <c r="D43" s="106">
        <f>IFERROR(VLOOKUP(B43,Dati!$B$2:$I$308,8,FALSE),"")</f>
        <v>1.8</v>
      </c>
      <c r="E43" s="3">
        <f t="shared" si="3"/>
        <v>1.26</v>
      </c>
      <c r="F43" s="11" t="s">
        <v>0</v>
      </c>
      <c r="G43" s="11">
        <f>F18</f>
        <v>2</v>
      </c>
      <c r="H43" s="3">
        <f t="shared" si="4"/>
        <v>2.52</v>
      </c>
      <c r="I43" s="28"/>
    </row>
    <row r="44" spans="1:9" x14ac:dyDescent="0.25">
      <c r="A44" s="28"/>
      <c r="B44" s="6" t="str">
        <f>Dati!B135</f>
        <v>RE1031</v>
      </c>
      <c r="C44" s="16" t="str">
        <f>IFERROR(VLOOKUP(B44,Dati!$B$1:$I$308,2,FALSE),"")</f>
        <v>Peso tondo da 5 mm, 2 mt</v>
      </c>
      <c r="D44" s="106">
        <f>IFERROR(VLOOKUP(B44,Dati!$B$2:$I$308,8,FALSE),"")</f>
        <v>7.9</v>
      </c>
      <c r="E44" s="3">
        <f t="shared" si="3"/>
        <v>5.53</v>
      </c>
      <c r="F44" s="11" t="s">
        <v>0</v>
      </c>
      <c r="G44" s="11">
        <f>F18*2</f>
        <v>4</v>
      </c>
      <c r="H44" s="3">
        <f>E44*G44</f>
        <v>22.12</v>
      </c>
      <c r="I44" s="28"/>
    </row>
    <row r="45" spans="1:9" x14ac:dyDescent="0.25">
      <c r="A45" s="28"/>
      <c r="B45" s="6" t="str">
        <f>Dati!B136</f>
        <v>RE1032</v>
      </c>
      <c r="C45" s="16" t="str">
        <f>IFERROR(VLOOKUP(B45,Dati!$B$1:$I$308,2,FALSE),"")</f>
        <v>Peso quadro da 7 mm, 2 mt</v>
      </c>
      <c r="D45" s="106">
        <f>IFERROR(VLOOKUP(B45,Dati!$B$2:$I$308,8,FALSE),"")</f>
        <v>5.25</v>
      </c>
      <c r="E45" s="3">
        <f t="shared" si="3"/>
        <v>3.6749999999999998</v>
      </c>
      <c r="F45" s="11" t="s">
        <v>0</v>
      </c>
      <c r="G45" s="11">
        <f>F18*2</f>
        <v>4</v>
      </c>
      <c r="H45" s="3">
        <f t="shared" ref="H45" si="7">E45*G45</f>
        <v>14.7</v>
      </c>
      <c r="I45" s="28"/>
    </row>
    <row r="46" spans="1:9" x14ac:dyDescent="0.25">
      <c r="A46" s="28"/>
      <c r="B46" s="6" t="str">
        <f>Dati!B134</f>
        <v>RE1038-BK</v>
      </c>
      <c r="C46" s="16" t="str">
        <f>IFERROR(VLOOKUP(B46,Dati!$B$1:$I$308,2,FALSE),"")</f>
        <v>Profilo Antigoccia Nero</v>
      </c>
      <c r="D46" s="106">
        <f>IFERROR(VLOOKUP(B46,Dati!$B$2:$I$308,8,FALSE),"")</f>
        <v>4.5199999999999996</v>
      </c>
      <c r="E46" s="3">
        <f t="shared" si="3"/>
        <v>3.1639999999999997</v>
      </c>
      <c r="F46" s="11" t="s">
        <v>0</v>
      </c>
      <c r="G46" s="11">
        <f>F18</f>
        <v>2</v>
      </c>
      <c r="H46" s="3">
        <f t="shared" si="4"/>
        <v>6.3279999999999994</v>
      </c>
      <c r="I46" s="28"/>
    </row>
    <row r="47" spans="1:9" x14ac:dyDescent="0.25">
      <c r="A47" s="28"/>
      <c r="B47" s="37" t="s">
        <v>205</v>
      </c>
      <c r="C47" s="16" t="str">
        <f>IFERROR(VLOOKUP(B47,Dati!$B$1:$I$308,2,FALSE),"")</f>
        <v/>
      </c>
      <c r="D47" s="106" t="str">
        <f>IFERROR(VLOOKUP(B47,Dati!$B$2:$I$308,8,FALSE),"")</f>
        <v/>
      </c>
      <c r="E47" s="3"/>
      <c r="F47" s="11"/>
      <c r="G47" s="11"/>
      <c r="H47" s="3"/>
      <c r="I47" s="28"/>
    </row>
    <row r="48" spans="1:9" x14ac:dyDescent="0.25">
      <c r="A48" s="28"/>
      <c r="B48" s="6" t="s">
        <v>246</v>
      </c>
      <c r="C48" s="16" t="str">
        <f>IFERROR(VLOOKUP(B48,Dati!$B$1:$I$308,2,FALSE),"")</f>
        <v>Staffe a L per guida Inox</v>
      </c>
      <c r="D48" s="106">
        <f>IFERROR(VLOOKUP(B48,Dati!$B$2:$I$308,8,FALSE),"")</f>
        <v>0.96</v>
      </c>
      <c r="E48" s="3">
        <f t="shared" ref="E48:E53" si="8">D48*(1-$E$18/100)</f>
        <v>0.67199999999999993</v>
      </c>
      <c r="F48" s="11" t="s">
        <v>26</v>
      </c>
      <c r="G48" s="144">
        <v>1</v>
      </c>
      <c r="H48" s="3">
        <f t="shared" si="4"/>
        <v>0.67199999999999993</v>
      </c>
      <c r="I48" s="28"/>
    </row>
    <row r="49" spans="1:9" x14ac:dyDescent="0.25">
      <c r="A49" s="28"/>
      <c r="B49" s="6" t="str">
        <f>Dati!B109</f>
        <v>VV40</v>
      </c>
      <c r="C49" s="16" t="str">
        <f>IFERROR(VLOOKUP(B49,Dati!$B$1:$I$308,2,FALSE),"")</f>
        <v>Set 6 viti M5*10 staffaL/testata</v>
      </c>
      <c r="D49" s="106">
        <f>IFERROR(VLOOKUP(B49,Dati!$B$2:$I$308,8,FALSE),"")</f>
        <v>0.48</v>
      </c>
      <c r="E49" s="3">
        <f t="shared" ref="E49" si="9">D49*(1-$E$18/100)</f>
        <v>0.33599999999999997</v>
      </c>
      <c r="F49" s="11" t="s">
        <v>304</v>
      </c>
      <c r="G49" s="144">
        <v>1</v>
      </c>
      <c r="H49" s="3">
        <f t="shared" si="4"/>
        <v>0.33599999999999997</v>
      </c>
      <c r="I49" s="28"/>
    </row>
    <row r="50" spans="1:9" x14ac:dyDescent="0.25">
      <c r="A50" s="28"/>
      <c r="B50" s="6" t="s">
        <v>247</v>
      </c>
      <c r="C50" s="16" t="str">
        <f>IFERROR(VLOOKUP(B50,Dati!$B$1:$I$308,2,FALSE),"")</f>
        <v>Occhielli cavo</v>
      </c>
      <c r="D50" s="106">
        <f>IFERROR(VLOOKUP(B50,Dati!$B$2:$I$308,8,FALSE),"")</f>
        <v>3.8</v>
      </c>
      <c r="E50" s="3">
        <f t="shared" si="8"/>
        <v>2.6599999999999997</v>
      </c>
      <c r="F50" s="11" t="s">
        <v>26</v>
      </c>
      <c r="G50" s="144">
        <v>1</v>
      </c>
      <c r="H50" s="3">
        <f t="shared" si="4"/>
        <v>2.6599999999999997</v>
      </c>
      <c r="I50" s="28"/>
    </row>
    <row r="51" spans="1:9" x14ac:dyDescent="0.25">
      <c r="A51" s="28"/>
      <c r="B51" s="6" t="s">
        <v>248</v>
      </c>
      <c r="C51" s="16" t="str">
        <f>IFERROR(VLOOKUP(B51,Dati!$B$1:$I$308,2,FALSE),"")</f>
        <v>Cavo Inox</v>
      </c>
      <c r="D51" s="106">
        <f>IFERROR(VLOOKUP(B51,Dati!$B$2:$I$308,8,FALSE),"")</f>
        <v>7.5</v>
      </c>
      <c r="E51" s="3">
        <f t="shared" si="8"/>
        <v>5.25</v>
      </c>
      <c r="F51" s="11" t="s">
        <v>0</v>
      </c>
      <c r="G51" s="11">
        <f>G18*2</f>
        <v>6</v>
      </c>
      <c r="H51" s="3">
        <f t="shared" si="4"/>
        <v>31.5</v>
      </c>
      <c r="I51" s="28"/>
    </row>
    <row r="52" spans="1:9" x14ac:dyDescent="0.25">
      <c r="A52" s="28"/>
      <c r="B52" s="6" t="s">
        <v>241</v>
      </c>
      <c r="C52" s="16" t="str">
        <f>IFERROR(VLOOKUP(B52,Dati!$B$1:$I$308,2,FALSE),"")</f>
        <v>Fermacavi</v>
      </c>
      <c r="D52" s="106">
        <f>IFERROR(VLOOKUP(B52,Dati!$B$2:$I$308,8,FALSE),"")</f>
        <v>10.3</v>
      </c>
      <c r="E52" s="3">
        <f t="shared" si="8"/>
        <v>7.21</v>
      </c>
      <c r="F52" s="11" t="s">
        <v>26</v>
      </c>
      <c r="G52" s="144">
        <v>1</v>
      </c>
      <c r="H52" s="3">
        <f t="shared" si="4"/>
        <v>7.21</v>
      </c>
      <c r="I52" s="28"/>
    </row>
    <row r="53" spans="1:9" x14ac:dyDescent="0.25">
      <c r="A53" s="28"/>
      <c r="B53" s="6" t="s">
        <v>245</v>
      </c>
      <c r="C53" s="16" t="str">
        <f>IFERROR(VLOOKUP(B53,Dati!$B$1:$I$308,2,FALSE),"")</f>
        <v>Staffe a pavimento e morsetto</v>
      </c>
      <c r="D53" s="106">
        <f>IFERROR(VLOOKUP(B53,Dati!$B$2:$I$308,8,FALSE),"")</f>
        <v>9.92</v>
      </c>
      <c r="E53" s="3">
        <f t="shared" si="8"/>
        <v>6.944</v>
      </c>
      <c r="F53" s="11" t="s">
        <v>26</v>
      </c>
      <c r="G53" s="144">
        <v>1</v>
      </c>
      <c r="H53" s="3">
        <f t="shared" si="4"/>
        <v>6.944</v>
      </c>
      <c r="I53" s="28"/>
    </row>
    <row r="54" spans="1:9" x14ac:dyDescent="0.25">
      <c r="A54" s="28"/>
      <c r="B54" s="37" t="s">
        <v>27</v>
      </c>
      <c r="C54" s="16" t="s">
        <v>27</v>
      </c>
      <c r="D54" s="3"/>
      <c r="E54" s="3"/>
      <c r="F54" s="11"/>
      <c r="G54" s="11"/>
      <c r="H54" s="11">
        <f>SUM(H19:H53)*0.05</f>
        <v>16.995999999999999</v>
      </c>
      <c r="I54" s="28"/>
    </row>
    <row r="55" spans="1:9" ht="15.75" thickBot="1" x14ac:dyDescent="0.3">
      <c r="A55" s="28"/>
      <c r="B55" s="6"/>
      <c r="C55" s="1"/>
      <c r="D55" s="2"/>
      <c r="E55" s="4"/>
      <c r="F55" s="150" t="s">
        <v>15</v>
      </c>
      <c r="G55" s="150"/>
      <c r="H55" s="36">
        <f>SUM(H20:H54)</f>
        <v>356.91599999999994</v>
      </c>
      <c r="I55" s="28"/>
    </row>
    <row r="56" spans="1:9" ht="15.75" thickTop="1" x14ac:dyDescent="0.25">
      <c r="A56" s="28"/>
      <c r="B56" s="1"/>
      <c r="C56" s="1"/>
      <c r="D56" s="2"/>
      <c r="E56" s="2"/>
      <c r="F56" s="151" t="s">
        <v>17</v>
      </c>
      <c r="G56" s="151"/>
      <c r="H56" s="35">
        <f>IF(H18&gt;=1,H55/H18,H55*H18)</f>
        <v>59.48599999999999</v>
      </c>
      <c r="I56" s="28"/>
    </row>
    <row r="57" spans="1:9" x14ac:dyDescent="0.25">
      <c r="A57" s="28"/>
      <c r="B57" s="28"/>
      <c r="C57" s="28"/>
      <c r="D57" s="28"/>
      <c r="E57" s="28"/>
      <c r="F57" s="28"/>
      <c r="G57" s="28"/>
      <c r="H57" s="28"/>
      <c r="I57" s="28"/>
    </row>
    <row r="58" spans="1:9" x14ac:dyDescent="0.25">
      <c r="A58" s="28"/>
      <c r="B58" s="28"/>
      <c r="C58" s="28"/>
      <c r="D58" s="28"/>
      <c r="E58" s="28"/>
      <c r="F58" s="28"/>
      <c r="G58" s="28"/>
      <c r="H58" s="28"/>
      <c r="I58" s="28"/>
    </row>
    <row r="59" spans="1:9" x14ac:dyDescent="0.25">
      <c r="A59" s="28"/>
      <c r="B59" s="28"/>
      <c r="C59" s="28"/>
      <c r="D59" s="28"/>
      <c r="E59" s="152" t="s">
        <v>19</v>
      </c>
      <c r="F59" s="152"/>
      <c r="G59" s="152"/>
      <c r="H59" s="26">
        <v>209</v>
      </c>
      <c r="I59" s="28"/>
    </row>
    <row r="60" spans="1:9" x14ac:dyDescent="0.25">
      <c r="A60" s="28"/>
      <c r="B60" s="28"/>
      <c r="C60" s="28"/>
      <c r="D60" s="28"/>
      <c r="E60" s="153" t="s">
        <v>4</v>
      </c>
      <c r="F60" s="153"/>
      <c r="G60" s="153"/>
      <c r="H60" s="8">
        <f>(H59-H56)/H59</f>
        <v>0.71537799043062211</v>
      </c>
      <c r="I60" s="28"/>
    </row>
    <row r="61" spans="1:9" x14ac:dyDescent="0.25">
      <c r="A61" s="28"/>
      <c r="B61" s="28"/>
      <c r="D61" s="28"/>
      <c r="E61" s="146" t="s">
        <v>18</v>
      </c>
      <c r="F61" s="146"/>
      <c r="G61" s="146"/>
      <c r="H61" s="22">
        <f>IF(H18&lt;D18,H59*D18,H59*H18)</f>
        <v>1254</v>
      </c>
      <c r="I61" s="28"/>
    </row>
    <row r="62" spans="1:9" x14ac:dyDescent="0.25">
      <c r="A62" s="28"/>
      <c r="B62" s="28"/>
      <c r="C62" s="28"/>
      <c r="D62" s="28"/>
      <c r="E62" s="146" t="s">
        <v>4</v>
      </c>
      <c r="F62" s="146"/>
      <c r="G62" s="146"/>
      <c r="H62" s="19">
        <f>(H61-H55)/H61</f>
        <v>0.71537799043062211</v>
      </c>
      <c r="I62" s="28"/>
    </row>
    <row r="63" spans="1:9" x14ac:dyDescent="0.25">
      <c r="A63" s="28"/>
      <c r="B63" s="147"/>
      <c r="C63" s="147"/>
      <c r="D63" s="28"/>
      <c r="E63" s="28"/>
      <c r="F63" s="28"/>
      <c r="G63" s="28"/>
      <c r="H63" s="28"/>
      <c r="I63" s="28"/>
    </row>
    <row r="64" spans="1:9" x14ac:dyDescent="0.25">
      <c r="A64" s="28"/>
      <c r="B64" s="31"/>
      <c r="C64" s="31"/>
      <c r="D64" s="28"/>
      <c r="E64" s="28"/>
      <c r="F64" s="28"/>
      <c r="G64" s="28"/>
      <c r="H64" s="28"/>
      <c r="I64" s="28"/>
    </row>
    <row r="65" spans="1:9" x14ac:dyDescent="0.25">
      <c r="A65" s="28"/>
      <c r="B65" s="33"/>
      <c r="C65" s="33"/>
      <c r="D65" s="34"/>
      <c r="E65" s="34"/>
      <c r="F65" s="34"/>
      <c r="G65" s="34"/>
      <c r="H65" s="34"/>
      <c r="I65" s="28"/>
    </row>
  </sheetData>
  <sheetProtection formatCells="0" formatColumns="0" formatRows="0" insertColumns="0" insertRows="0" insertHyperlinks="0" deleteColumns="0" deleteRows="0" sort="0" autoFilter="0" pivotTables="0"/>
  <dataConsolidate/>
  <mergeCells count="8">
    <mergeCell ref="E62:G62"/>
    <mergeCell ref="B63:C63"/>
    <mergeCell ref="E61:G61"/>
    <mergeCell ref="B8:H9"/>
    <mergeCell ref="F55:G55"/>
    <mergeCell ref="F56:G56"/>
    <mergeCell ref="E59:G59"/>
    <mergeCell ref="E60:G60"/>
  </mergeCells>
  <phoneticPr fontId="12" type="noConversion"/>
  <dataValidations count="3">
    <dataValidation type="list" allowBlank="1" showInputMessage="1" showErrorMessage="1" sqref="C17" xr:uid="{00000000-0002-0000-0400-000000000000}">
      <formula1>Colore</formula1>
    </dataValidation>
    <dataValidation type="list" allowBlank="1" showInputMessage="1" showErrorMessage="1" sqref="C32" xr:uid="{00000000-0002-0000-0400-000001000000}">
      <formula1>Telecomando</formula1>
    </dataValidation>
    <dataValidation type="list" allowBlank="1" showInputMessage="1" showErrorMessage="1" sqref="C31" xr:uid="{00000000-0002-0000-0400-000002000000}">
      <formula1>Motore</formula1>
    </dataValidation>
  </dataValidations>
  <pageMargins left="0.11811023622047245" right="0.11811023622047245" top="0.11811023622047245" bottom="0" header="0.31496062992125984" footer="0.31496062992125984"/>
  <pageSetup paperSize="9" scale="88" orientation="portrait" r:id="rId1"/>
  <ignoredErrors>
    <ignoredError sqref="C29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V94"/>
  <sheetViews>
    <sheetView topLeftCell="A7" workbookViewId="0">
      <selection activeCell="T34" sqref="T34"/>
    </sheetView>
  </sheetViews>
  <sheetFormatPr defaultRowHeight="15" x14ac:dyDescent="0.25"/>
  <cols>
    <col min="2" max="4" width="8.42578125" customWidth="1"/>
    <col min="5" max="5" width="9.85546875" customWidth="1"/>
    <col min="6" max="22" width="8.42578125" customWidth="1"/>
  </cols>
  <sheetData>
    <row r="1" spans="1:22" x14ac:dyDescent="0.2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</row>
    <row r="2" spans="1:22" x14ac:dyDescent="0.2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</row>
    <row r="3" spans="1:22" ht="31.5" x14ac:dyDescent="0.5">
      <c r="A3" s="28"/>
      <c r="B3" s="28"/>
      <c r="C3" s="28"/>
      <c r="D3" s="28"/>
      <c r="E3" s="28"/>
      <c r="F3" s="28"/>
      <c r="G3" s="28"/>
      <c r="H3" s="145" t="s">
        <v>349</v>
      </c>
      <c r="I3" s="145"/>
      <c r="J3" s="145"/>
      <c r="K3" s="145"/>
      <c r="L3" s="145"/>
      <c r="M3" s="145"/>
      <c r="N3" s="145"/>
      <c r="O3" s="145"/>
      <c r="P3" s="145"/>
      <c r="Q3" s="145"/>
      <c r="R3" s="28"/>
      <c r="S3" s="28"/>
      <c r="T3" s="28"/>
      <c r="U3" s="28"/>
      <c r="V3" s="28"/>
    </row>
    <row r="4" spans="1:22" ht="15.75" customHeight="1" x14ac:dyDescent="0.5">
      <c r="A4" s="28"/>
      <c r="B4" s="28"/>
      <c r="C4" s="28"/>
      <c r="D4" s="28"/>
      <c r="E4" s="28"/>
      <c r="F4" s="28"/>
      <c r="G4" s="28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28"/>
      <c r="S4" s="28"/>
      <c r="T4" s="28"/>
      <c r="U4" s="28"/>
      <c r="V4" s="28"/>
    </row>
    <row r="5" spans="1:22" x14ac:dyDescent="0.25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</row>
    <row r="6" spans="1:22" x14ac:dyDescent="0.25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</row>
    <row r="7" spans="1:22" x14ac:dyDescent="0.25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</row>
    <row r="8" spans="1:22" x14ac:dyDescent="0.25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</row>
    <row r="9" spans="1:22" x14ac:dyDescent="0.25">
      <c r="A9" s="28"/>
      <c r="B9" s="28" t="s">
        <v>352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</row>
    <row r="10" spans="1:22" x14ac:dyDescent="0.25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</row>
    <row r="11" spans="1:22" x14ac:dyDescent="0.25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</row>
    <row r="12" spans="1:22" x14ac:dyDescent="0.25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</row>
    <row r="13" spans="1:22" x14ac:dyDescent="0.25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</row>
    <row r="14" spans="1:22" x14ac:dyDescent="0.25">
      <c r="A14" s="125"/>
      <c r="B14" s="126">
        <v>100</v>
      </c>
      <c r="C14" s="126">
        <v>110</v>
      </c>
      <c r="D14" s="126">
        <v>120</v>
      </c>
      <c r="E14" s="126">
        <v>130</v>
      </c>
      <c r="F14" s="126">
        <v>140</v>
      </c>
      <c r="G14" s="126">
        <v>150</v>
      </c>
      <c r="H14" s="126">
        <v>160</v>
      </c>
      <c r="I14" s="126">
        <v>170</v>
      </c>
      <c r="J14" s="126">
        <v>180</v>
      </c>
      <c r="K14" s="126">
        <v>190</v>
      </c>
      <c r="L14" s="126">
        <v>200</v>
      </c>
      <c r="M14" s="126">
        <v>210</v>
      </c>
      <c r="N14" s="126">
        <v>220</v>
      </c>
      <c r="O14" s="126">
        <v>230</v>
      </c>
      <c r="P14" s="126">
        <v>240</v>
      </c>
      <c r="Q14" s="126">
        <v>250</v>
      </c>
      <c r="R14" s="126">
        <v>260</v>
      </c>
      <c r="S14" s="126">
        <v>270</v>
      </c>
      <c r="T14" s="126">
        <v>280</v>
      </c>
      <c r="U14" s="126">
        <v>290</v>
      </c>
      <c r="V14" s="126">
        <v>300</v>
      </c>
    </row>
    <row r="15" spans="1:22" x14ac:dyDescent="0.25">
      <c r="A15" s="126">
        <v>100</v>
      </c>
      <c r="B15" s="124">
        <f t="shared" ref="B15:V15" si="0">B74+B50</f>
        <v>226.11399999999992</v>
      </c>
      <c r="C15" s="124">
        <f t="shared" si="0"/>
        <v>235.08939999999993</v>
      </c>
      <c r="D15" s="124">
        <f t="shared" si="0"/>
        <v>244.06479999999993</v>
      </c>
      <c r="E15" s="124">
        <f t="shared" si="0"/>
        <v>253.04019999999997</v>
      </c>
      <c r="F15" s="124">
        <f t="shared" si="0"/>
        <v>262.01559999999995</v>
      </c>
      <c r="G15" s="124">
        <f t="shared" si="0"/>
        <v>270.99099999999993</v>
      </c>
      <c r="H15" s="124">
        <f t="shared" si="0"/>
        <v>279.96639999999991</v>
      </c>
      <c r="I15" s="124">
        <f t="shared" si="0"/>
        <v>288.94179999999989</v>
      </c>
      <c r="J15" s="124">
        <f t="shared" si="0"/>
        <v>297.91719999999998</v>
      </c>
      <c r="K15" s="124">
        <f t="shared" si="0"/>
        <v>306.8925999999999</v>
      </c>
      <c r="L15" s="124">
        <f t="shared" si="0"/>
        <v>315.86799999999988</v>
      </c>
      <c r="M15" s="124">
        <f t="shared" si="0"/>
        <v>324.84339999999992</v>
      </c>
      <c r="N15" s="124">
        <f t="shared" si="0"/>
        <v>333.81879999999995</v>
      </c>
      <c r="O15" s="124">
        <f t="shared" si="0"/>
        <v>342.79419999999993</v>
      </c>
      <c r="P15" s="124">
        <f t="shared" si="0"/>
        <v>351.76959999999985</v>
      </c>
      <c r="Q15" s="124">
        <f t="shared" si="0"/>
        <v>360.74499999999989</v>
      </c>
      <c r="R15" s="124">
        <f t="shared" si="0"/>
        <v>369.72039999999993</v>
      </c>
      <c r="S15" s="124">
        <f t="shared" si="0"/>
        <v>378.69579999999991</v>
      </c>
      <c r="T15" s="124">
        <f t="shared" si="0"/>
        <v>387.67120000000006</v>
      </c>
      <c r="U15" s="124">
        <f t="shared" si="0"/>
        <v>396.64659999999992</v>
      </c>
      <c r="V15" s="124">
        <f t="shared" si="0"/>
        <v>405.62200000000007</v>
      </c>
    </row>
    <row r="16" spans="1:22" x14ac:dyDescent="0.25">
      <c r="A16" s="126">
        <v>110</v>
      </c>
      <c r="B16" s="124">
        <f t="shared" ref="B16:V16" si="1">B75+B51</f>
        <v>227.16399999999993</v>
      </c>
      <c r="C16" s="124">
        <f t="shared" si="1"/>
        <v>236.13939999999991</v>
      </c>
      <c r="D16" s="124">
        <f t="shared" si="1"/>
        <v>245.11479999999995</v>
      </c>
      <c r="E16" s="124">
        <f t="shared" si="1"/>
        <v>254.09019999999998</v>
      </c>
      <c r="F16" s="124">
        <f t="shared" si="1"/>
        <v>263.06559999999996</v>
      </c>
      <c r="G16" s="124">
        <f t="shared" si="1"/>
        <v>272.04099999999994</v>
      </c>
      <c r="H16" s="124">
        <f t="shared" si="1"/>
        <v>281.01639999999992</v>
      </c>
      <c r="I16" s="124">
        <f t="shared" si="1"/>
        <v>289.9917999999999</v>
      </c>
      <c r="J16" s="124">
        <f t="shared" si="1"/>
        <v>298.96719999999999</v>
      </c>
      <c r="K16" s="124">
        <f t="shared" si="1"/>
        <v>307.94259999999991</v>
      </c>
      <c r="L16" s="124">
        <f t="shared" si="1"/>
        <v>316.91799999999989</v>
      </c>
      <c r="M16" s="124">
        <f t="shared" si="1"/>
        <v>325.89339999999993</v>
      </c>
      <c r="N16" s="124">
        <f t="shared" si="1"/>
        <v>334.86879999999996</v>
      </c>
      <c r="O16" s="124">
        <f t="shared" si="1"/>
        <v>343.84419999999994</v>
      </c>
      <c r="P16" s="124">
        <f t="shared" si="1"/>
        <v>352.81959999999987</v>
      </c>
      <c r="Q16" s="124">
        <f t="shared" si="1"/>
        <v>361.7949999999999</v>
      </c>
      <c r="R16" s="124">
        <f t="shared" si="1"/>
        <v>370.77039999999994</v>
      </c>
      <c r="S16" s="124">
        <f t="shared" si="1"/>
        <v>379.74579999999992</v>
      </c>
      <c r="T16" s="124">
        <f t="shared" si="1"/>
        <v>388.72120000000007</v>
      </c>
      <c r="U16" s="124">
        <f t="shared" si="1"/>
        <v>397.69659999999993</v>
      </c>
      <c r="V16" s="124">
        <f t="shared" si="1"/>
        <v>406.67200000000008</v>
      </c>
    </row>
    <row r="17" spans="1:22" x14ac:dyDescent="0.25">
      <c r="A17" s="126">
        <v>120</v>
      </c>
      <c r="B17" s="124">
        <f t="shared" ref="B17:V17" si="2">B76+B52</f>
        <v>228.21399999999991</v>
      </c>
      <c r="C17" s="124">
        <f t="shared" si="2"/>
        <v>237.18939999999992</v>
      </c>
      <c r="D17" s="124">
        <f t="shared" si="2"/>
        <v>246.16479999999993</v>
      </c>
      <c r="E17" s="124">
        <f t="shared" si="2"/>
        <v>255.14019999999996</v>
      </c>
      <c r="F17" s="124">
        <f t="shared" si="2"/>
        <v>264.11559999999997</v>
      </c>
      <c r="G17" s="124">
        <f t="shared" si="2"/>
        <v>273.09099999999995</v>
      </c>
      <c r="H17" s="124">
        <f t="shared" si="2"/>
        <v>282.06639999999993</v>
      </c>
      <c r="I17" s="124">
        <f t="shared" si="2"/>
        <v>291.04179999999991</v>
      </c>
      <c r="J17" s="124">
        <f t="shared" si="2"/>
        <v>300.0172</v>
      </c>
      <c r="K17" s="124">
        <f t="shared" si="2"/>
        <v>308.99259999999992</v>
      </c>
      <c r="L17" s="124">
        <f t="shared" si="2"/>
        <v>317.9679999999999</v>
      </c>
      <c r="M17" s="124">
        <f t="shared" si="2"/>
        <v>326.94339999999994</v>
      </c>
      <c r="N17" s="124">
        <f t="shared" si="2"/>
        <v>335.91879999999998</v>
      </c>
      <c r="O17" s="124">
        <f t="shared" si="2"/>
        <v>344.89419999999996</v>
      </c>
      <c r="P17" s="124">
        <f t="shared" si="2"/>
        <v>353.86959999999988</v>
      </c>
      <c r="Q17" s="124">
        <f t="shared" si="2"/>
        <v>362.84499999999991</v>
      </c>
      <c r="R17" s="124">
        <f t="shared" si="2"/>
        <v>371.82039999999995</v>
      </c>
      <c r="S17" s="124">
        <f t="shared" si="2"/>
        <v>380.79579999999993</v>
      </c>
      <c r="T17" s="124">
        <f t="shared" si="2"/>
        <v>389.77120000000008</v>
      </c>
      <c r="U17" s="124">
        <f t="shared" si="2"/>
        <v>398.74659999999994</v>
      </c>
      <c r="V17" s="124">
        <f t="shared" si="2"/>
        <v>407.72200000000009</v>
      </c>
    </row>
    <row r="18" spans="1:22" x14ac:dyDescent="0.25">
      <c r="A18" s="126">
        <v>130</v>
      </c>
      <c r="B18" s="124">
        <f t="shared" ref="B18:V18" si="3">B77+B53</f>
        <v>229.26399999999992</v>
      </c>
      <c r="C18" s="124">
        <f t="shared" si="3"/>
        <v>238.23939999999993</v>
      </c>
      <c r="D18" s="124">
        <f t="shared" si="3"/>
        <v>247.21479999999994</v>
      </c>
      <c r="E18" s="124">
        <f t="shared" si="3"/>
        <v>256.19019999999995</v>
      </c>
      <c r="F18" s="124">
        <f t="shared" si="3"/>
        <v>265.16559999999993</v>
      </c>
      <c r="G18" s="124">
        <f t="shared" si="3"/>
        <v>274.14099999999991</v>
      </c>
      <c r="H18" s="124">
        <f t="shared" si="3"/>
        <v>283.11639999999989</v>
      </c>
      <c r="I18" s="124">
        <f t="shared" si="3"/>
        <v>292.09179999999986</v>
      </c>
      <c r="J18" s="124">
        <f t="shared" si="3"/>
        <v>301.06719999999996</v>
      </c>
      <c r="K18" s="124">
        <f t="shared" si="3"/>
        <v>310.04259999999988</v>
      </c>
      <c r="L18" s="124">
        <f t="shared" si="3"/>
        <v>319.01799999999986</v>
      </c>
      <c r="M18" s="124">
        <f t="shared" si="3"/>
        <v>327.99339999999989</v>
      </c>
      <c r="N18" s="124">
        <f t="shared" si="3"/>
        <v>336.96879999999993</v>
      </c>
      <c r="O18" s="124">
        <f t="shared" si="3"/>
        <v>345.94419999999991</v>
      </c>
      <c r="P18" s="124">
        <f t="shared" si="3"/>
        <v>354.91959999999983</v>
      </c>
      <c r="Q18" s="124">
        <f t="shared" si="3"/>
        <v>363.89499999999987</v>
      </c>
      <c r="R18" s="124">
        <f t="shared" si="3"/>
        <v>372.8703999999999</v>
      </c>
      <c r="S18" s="124">
        <f t="shared" si="3"/>
        <v>381.84579999999988</v>
      </c>
      <c r="T18" s="124">
        <f t="shared" si="3"/>
        <v>390.82120000000003</v>
      </c>
      <c r="U18" s="124">
        <f t="shared" si="3"/>
        <v>399.7965999999999</v>
      </c>
      <c r="V18" s="124">
        <f t="shared" si="3"/>
        <v>408.77200000000005</v>
      </c>
    </row>
    <row r="19" spans="1:22" x14ac:dyDescent="0.25">
      <c r="A19" s="126">
        <v>140</v>
      </c>
      <c r="B19" s="124">
        <f t="shared" ref="B19:V19" si="4">B78+B54</f>
        <v>230.31399999999991</v>
      </c>
      <c r="C19" s="124">
        <f t="shared" si="4"/>
        <v>239.28939999999992</v>
      </c>
      <c r="D19" s="124">
        <f t="shared" si="4"/>
        <v>248.26479999999992</v>
      </c>
      <c r="E19" s="124">
        <f t="shared" si="4"/>
        <v>257.24019999999996</v>
      </c>
      <c r="F19" s="124">
        <f t="shared" si="4"/>
        <v>266.21559999999994</v>
      </c>
      <c r="G19" s="124">
        <f t="shared" si="4"/>
        <v>275.19099999999992</v>
      </c>
      <c r="H19" s="124">
        <f t="shared" si="4"/>
        <v>284.1663999999999</v>
      </c>
      <c r="I19" s="124">
        <f t="shared" si="4"/>
        <v>293.14179999999988</v>
      </c>
      <c r="J19" s="124">
        <f t="shared" si="4"/>
        <v>302.11719999999997</v>
      </c>
      <c r="K19" s="124">
        <f t="shared" si="4"/>
        <v>311.09259999999989</v>
      </c>
      <c r="L19" s="124">
        <f t="shared" si="4"/>
        <v>320.06799999999987</v>
      </c>
      <c r="M19" s="124">
        <f t="shared" si="4"/>
        <v>329.04339999999991</v>
      </c>
      <c r="N19" s="124">
        <f t="shared" si="4"/>
        <v>338.01879999999994</v>
      </c>
      <c r="O19" s="124">
        <f t="shared" si="4"/>
        <v>346.99419999999992</v>
      </c>
      <c r="P19" s="124">
        <f t="shared" si="4"/>
        <v>355.96959999999984</v>
      </c>
      <c r="Q19" s="124">
        <f t="shared" si="4"/>
        <v>364.94499999999988</v>
      </c>
      <c r="R19" s="124">
        <f t="shared" si="4"/>
        <v>373.92039999999992</v>
      </c>
      <c r="S19" s="124">
        <f t="shared" si="4"/>
        <v>382.89579999999989</v>
      </c>
      <c r="T19" s="124">
        <f t="shared" si="4"/>
        <v>391.87120000000004</v>
      </c>
      <c r="U19" s="124">
        <f t="shared" si="4"/>
        <v>400.84659999999991</v>
      </c>
      <c r="V19" s="124">
        <f t="shared" si="4"/>
        <v>409.82200000000006</v>
      </c>
    </row>
    <row r="20" spans="1:22" x14ac:dyDescent="0.25">
      <c r="A20" s="126">
        <v>150</v>
      </c>
      <c r="B20" s="124">
        <f t="shared" ref="B20:V20" si="5">B79+B55</f>
        <v>231.36399999999992</v>
      </c>
      <c r="C20" s="124">
        <f t="shared" si="5"/>
        <v>240.33939999999993</v>
      </c>
      <c r="D20" s="124">
        <f t="shared" si="5"/>
        <v>249.31479999999993</v>
      </c>
      <c r="E20" s="124">
        <f t="shared" si="5"/>
        <v>258.29019999999997</v>
      </c>
      <c r="F20" s="124">
        <f t="shared" si="5"/>
        <v>267.26559999999995</v>
      </c>
      <c r="G20" s="124">
        <f t="shared" si="5"/>
        <v>276.24099999999993</v>
      </c>
      <c r="H20" s="124">
        <f t="shared" si="5"/>
        <v>285.21639999999991</v>
      </c>
      <c r="I20" s="124">
        <f t="shared" si="5"/>
        <v>294.19179999999989</v>
      </c>
      <c r="J20" s="124">
        <f t="shared" si="5"/>
        <v>303.16719999999998</v>
      </c>
      <c r="K20" s="124">
        <f t="shared" si="5"/>
        <v>312.1425999999999</v>
      </c>
      <c r="L20" s="124">
        <f t="shared" si="5"/>
        <v>321.11799999999988</v>
      </c>
      <c r="M20" s="124">
        <f t="shared" si="5"/>
        <v>330.09339999999992</v>
      </c>
      <c r="N20" s="124">
        <f t="shared" si="5"/>
        <v>339.06879999999995</v>
      </c>
      <c r="O20" s="124">
        <f t="shared" si="5"/>
        <v>348.04419999999993</v>
      </c>
      <c r="P20" s="124">
        <f t="shared" si="5"/>
        <v>357.01959999999985</v>
      </c>
      <c r="Q20" s="124">
        <f t="shared" si="5"/>
        <v>365.99499999999989</v>
      </c>
      <c r="R20" s="124">
        <f t="shared" si="5"/>
        <v>374.97039999999993</v>
      </c>
      <c r="S20" s="124">
        <f t="shared" si="5"/>
        <v>383.94579999999991</v>
      </c>
      <c r="T20" s="124">
        <f t="shared" si="5"/>
        <v>392.92120000000006</v>
      </c>
      <c r="U20" s="124">
        <f t="shared" si="5"/>
        <v>401.89659999999992</v>
      </c>
      <c r="V20" s="124">
        <f t="shared" si="5"/>
        <v>410.87200000000007</v>
      </c>
    </row>
    <row r="21" spans="1:22" x14ac:dyDescent="0.25">
      <c r="A21" s="126">
        <v>160</v>
      </c>
      <c r="B21" s="124">
        <f t="shared" ref="B21:V21" si="6">B80+B56</f>
        <v>232.41399999999993</v>
      </c>
      <c r="C21" s="124">
        <f t="shared" si="6"/>
        <v>241.38939999999991</v>
      </c>
      <c r="D21" s="124">
        <f t="shared" si="6"/>
        <v>250.36479999999995</v>
      </c>
      <c r="E21" s="124">
        <f t="shared" si="6"/>
        <v>259.34019999999998</v>
      </c>
      <c r="F21" s="124">
        <f t="shared" si="6"/>
        <v>268.31559999999996</v>
      </c>
      <c r="G21" s="124">
        <f t="shared" si="6"/>
        <v>277.29099999999994</v>
      </c>
      <c r="H21" s="124">
        <f t="shared" si="6"/>
        <v>286.26639999999992</v>
      </c>
      <c r="I21" s="124">
        <f t="shared" si="6"/>
        <v>295.2417999999999</v>
      </c>
      <c r="J21" s="124">
        <f t="shared" si="6"/>
        <v>304.21719999999999</v>
      </c>
      <c r="K21" s="124">
        <f t="shared" si="6"/>
        <v>313.19259999999991</v>
      </c>
      <c r="L21" s="124">
        <f t="shared" si="6"/>
        <v>322.16799999999989</v>
      </c>
      <c r="M21" s="124">
        <f t="shared" si="6"/>
        <v>331.14339999999993</v>
      </c>
      <c r="N21" s="124">
        <f t="shared" si="6"/>
        <v>340.11879999999996</v>
      </c>
      <c r="O21" s="124">
        <f t="shared" si="6"/>
        <v>349.09419999999994</v>
      </c>
      <c r="P21" s="124">
        <f t="shared" si="6"/>
        <v>358.06959999999987</v>
      </c>
      <c r="Q21" s="124">
        <f t="shared" si="6"/>
        <v>367.0449999999999</v>
      </c>
      <c r="R21" s="124">
        <f t="shared" si="6"/>
        <v>376.02039999999994</v>
      </c>
      <c r="S21" s="124">
        <f t="shared" si="6"/>
        <v>384.99579999999992</v>
      </c>
      <c r="T21" s="124">
        <f t="shared" si="6"/>
        <v>393.97120000000007</v>
      </c>
      <c r="U21" s="124">
        <f t="shared" si="6"/>
        <v>402.94659999999993</v>
      </c>
      <c r="V21" s="124">
        <f t="shared" si="6"/>
        <v>411.92200000000008</v>
      </c>
    </row>
    <row r="22" spans="1:22" x14ac:dyDescent="0.25">
      <c r="A22" s="126">
        <v>170</v>
      </c>
      <c r="B22" s="124">
        <f t="shared" ref="B22:V22" si="7">B81+B57</f>
        <v>233.46399999999991</v>
      </c>
      <c r="C22" s="124">
        <f t="shared" si="7"/>
        <v>242.43939999999992</v>
      </c>
      <c r="D22" s="124">
        <f t="shared" si="7"/>
        <v>251.41479999999993</v>
      </c>
      <c r="E22" s="124">
        <f t="shared" si="7"/>
        <v>260.39019999999999</v>
      </c>
      <c r="F22" s="124">
        <f t="shared" si="7"/>
        <v>269.36559999999997</v>
      </c>
      <c r="G22" s="124">
        <f t="shared" si="7"/>
        <v>278.34099999999995</v>
      </c>
      <c r="H22" s="124">
        <f t="shared" si="7"/>
        <v>287.31639999999993</v>
      </c>
      <c r="I22" s="124">
        <f t="shared" si="7"/>
        <v>296.29179999999991</v>
      </c>
      <c r="J22" s="124">
        <f t="shared" si="7"/>
        <v>305.2672</v>
      </c>
      <c r="K22" s="124">
        <f t="shared" si="7"/>
        <v>314.24259999999992</v>
      </c>
      <c r="L22" s="124">
        <f t="shared" si="7"/>
        <v>323.2179999999999</v>
      </c>
      <c r="M22" s="124">
        <f t="shared" si="7"/>
        <v>332.19339999999994</v>
      </c>
      <c r="N22" s="124">
        <f t="shared" si="7"/>
        <v>341.16879999999998</v>
      </c>
      <c r="O22" s="124">
        <f t="shared" si="7"/>
        <v>350.14419999999996</v>
      </c>
      <c r="P22" s="124">
        <f t="shared" si="7"/>
        <v>359.11959999999988</v>
      </c>
      <c r="Q22" s="124">
        <f t="shared" si="7"/>
        <v>368.09499999999991</v>
      </c>
      <c r="R22" s="124">
        <f t="shared" si="7"/>
        <v>377.07039999999995</v>
      </c>
      <c r="S22" s="124">
        <f t="shared" si="7"/>
        <v>386.04579999999993</v>
      </c>
      <c r="T22" s="124">
        <f t="shared" si="7"/>
        <v>395.02120000000008</v>
      </c>
      <c r="U22" s="124">
        <f t="shared" si="7"/>
        <v>403.99659999999994</v>
      </c>
      <c r="V22" s="124">
        <f t="shared" si="7"/>
        <v>412.97200000000009</v>
      </c>
    </row>
    <row r="23" spans="1:22" x14ac:dyDescent="0.25">
      <c r="A23" s="126">
        <v>180</v>
      </c>
      <c r="B23" s="124">
        <f t="shared" ref="B23:V23" si="8">B82+B58</f>
        <v>234.51399999999992</v>
      </c>
      <c r="C23" s="124">
        <f t="shared" si="8"/>
        <v>243.48939999999993</v>
      </c>
      <c r="D23" s="124">
        <f t="shared" si="8"/>
        <v>252.46479999999994</v>
      </c>
      <c r="E23" s="124">
        <f t="shared" si="8"/>
        <v>261.44019999999995</v>
      </c>
      <c r="F23" s="124">
        <f t="shared" si="8"/>
        <v>270.41559999999993</v>
      </c>
      <c r="G23" s="124">
        <f t="shared" si="8"/>
        <v>279.39099999999991</v>
      </c>
      <c r="H23" s="124">
        <f t="shared" si="8"/>
        <v>288.36639999999989</v>
      </c>
      <c r="I23" s="124">
        <f t="shared" si="8"/>
        <v>297.34179999999986</v>
      </c>
      <c r="J23" s="124">
        <f t="shared" si="8"/>
        <v>306.31719999999996</v>
      </c>
      <c r="K23" s="124">
        <f t="shared" si="8"/>
        <v>315.29259999999988</v>
      </c>
      <c r="L23" s="124">
        <f t="shared" si="8"/>
        <v>324.26799999999986</v>
      </c>
      <c r="M23" s="124">
        <f t="shared" si="8"/>
        <v>333.24339999999989</v>
      </c>
      <c r="N23" s="124">
        <f t="shared" si="8"/>
        <v>342.21879999999993</v>
      </c>
      <c r="O23" s="124">
        <f t="shared" si="8"/>
        <v>351.19419999999991</v>
      </c>
      <c r="P23" s="124">
        <f t="shared" si="8"/>
        <v>360.16959999999983</v>
      </c>
      <c r="Q23" s="124">
        <f t="shared" si="8"/>
        <v>369.14499999999987</v>
      </c>
      <c r="R23" s="124">
        <f t="shared" si="8"/>
        <v>378.1203999999999</v>
      </c>
      <c r="S23" s="124">
        <f t="shared" si="8"/>
        <v>387.09579999999988</v>
      </c>
      <c r="T23" s="124">
        <f t="shared" si="8"/>
        <v>396.07120000000003</v>
      </c>
      <c r="U23" s="124">
        <f t="shared" si="8"/>
        <v>405.0465999999999</v>
      </c>
      <c r="V23" s="124">
        <f t="shared" si="8"/>
        <v>414.02200000000005</v>
      </c>
    </row>
    <row r="24" spans="1:22" x14ac:dyDescent="0.25">
      <c r="A24" s="126">
        <v>190</v>
      </c>
      <c r="B24" s="124">
        <f t="shared" ref="B24:V24" si="9">B83+B59</f>
        <v>235.56399999999991</v>
      </c>
      <c r="C24" s="124">
        <f t="shared" si="9"/>
        <v>244.53939999999992</v>
      </c>
      <c r="D24" s="124">
        <f t="shared" si="9"/>
        <v>253.51479999999992</v>
      </c>
      <c r="E24" s="124">
        <f t="shared" si="9"/>
        <v>262.49019999999996</v>
      </c>
      <c r="F24" s="124">
        <f t="shared" si="9"/>
        <v>271.46559999999994</v>
      </c>
      <c r="G24" s="124">
        <f t="shared" si="9"/>
        <v>280.44099999999992</v>
      </c>
      <c r="H24" s="124">
        <f t="shared" si="9"/>
        <v>289.4163999999999</v>
      </c>
      <c r="I24" s="124">
        <f t="shared" si="9"/>
        <v>298.39179999999988</v>
      </c>
      <c r="J24" s="124">
        <f t="shared" si="9"/>
        <v>307.36719999999997</v>
      </c>
      <c r="K24" s="124">
        <f t="shared" si="9"/>
        <v>316.34259999999989</v>
      </c>
      <c r="L24" s="124">
        <f t="shared" si="9"/>
        <v>325.31799999999987</v>
      </c>
      <c r="M24" s="124">
        <f t="shared" si="9"/>
        <v>334.29339999999991</v>
      </c>
      <c r="N24" s="124">
        <f t="shared" si="9"/>
        <v>343.26879999999994</v>
      </c>
      <c r="O24" s="124">
        <f t="shared" si="9"/>
        <v>352.24419999999992</v>
      </c>
      <c r="P24" s="124">
        <f t="shared" si="9"/>
        <v>361.21959999999984</v>
      </c>
      <c r="Q24" s="124">
        <f t="shared" si="9"/>
        <v>370.19499999999988</v>
      </c>
      <c r="R24" s="124">
        <f t="shared" si="9"/>
        <v>379.17039999999992</v>
      </c>
      <c r="S24" s="124">
        <f t="shared" si="9"/>
        <v>388.14579999999989</v>
      </c>
      <c r="T24" s="124">
        <f t="shared" si="9"/>
        <v>397.12120000000004</v>
      </c>
      <c r="U24" s="124">
        <f t="shared" si="9"/>
        <v>406.09659999999991</v>
      </c>
      <c r="V24" s="124">
        <f t="shared" si="9"/>
        <v>415.07200000000006</v>
      </c>
    </row>
    <row r="25" spans="1:22" x14ac:dyDescent="0.25">
      <c r="A25" s="126">
        <v>200</v>
      </c>
      <c r="B25" s="124">
        <f t="shared" ref="B25:V25" si="10">B84+B60</f>
        <v>236.61399999999992</v>
      </c>
      <c r="C25" s="124">
        <f t="shared" si="10"/>
        <v>245.58939999999993</v>
      </c>
      <c r="D25" s="124">
        <f t="shared" si="10"/>
        <v>254.56479999999993</v>
      </c>
      <c r="E25" s="124">
        <f t="shared" si="10"/>
        <v>263.54019999999997</v>
      </c>
      <c r="F25" s="124">
        <f t="shared" si="10"/>
        <v>272.51559999999995</v>
      </c>
      <c r="G25" s="124">
        <f t="shared" si="10"/>
        <v>281.49099999999993</v>
      </c>
      <c r="H25" s="124">
        <f t="shared" si="10"/>
        <v>290.46639999999991</v>
      </c>
      <c r="I25" s="124">
        <f t="shared" si="10"/>
        <v>299.44179999999989</v>
      </c>
      <c r="J25" s="124">
        <f t="shared" si="10"/>
        <v>308.41719999999998</v>
      </c>
      <c r="K25" s="124">
        <f t="shared" si="10"/>
        <v>317.3925999999999</v>
      </c>
      <c r="L25" s="124">
        <f t="shared" si="10"/>
        <v>326.36799999999988</v>
      </c>
      <c r="M25" s="124">
        <f t="shared" si="10"/>
        <v>335.34339999999992</v>
      </c>
      <c r="N25" s="124">
        <f t="shared" si="10"/>
        <v>344.31879999999995</v>
      </c>
      <c r="O25" s="124">
        <f t="shared" si="10"/>
        <v>353.29419999999993</v>
      </c>
      <c r="P25" s="124">
        <f t="shared" si="10"/>
        <v>362.26959999999985</v>
      </c>
      <c r="Q25" s="124">
        <f t="shared" si="10"/>
        <v>371.24499999999989</v>
      </c>
      <c r="R25" s="124">
        <f t="shared" si="10"/>
        <v>380.22039999999993</v>
      </c>
      <c r="S25" s="124">
        <f t="shared" si="10"/>
        <v>389.19579999999991</v>
      </c>
      <c r="T25" s="124">
        <f t="shared" si="10"/>
        <v>398.17120000000006</v>
      </c>
      <c r="U25" s="124">
        <f t="shared" si="10"/>
        <v>407.14659999999992</v>
      </c>
      <c r="V25" s="124">
        <f t="shared" si="10"/>
        <v>416.12200000000007</v>
      </c>
    </row>
    <row r="26" spans="1:22" x14ac:dyDescent="0.25">
      <c r="A26" s="126">
        <v>210</v>
      </c>
      <c r="B26" s="124">
        <f t="shared" ref="B26:V26" si="11">B85+B61</f>
        <v>237.66399999999993</v>
      </c>
      <c r="C26" s="124">
        <f t="shared" si="11"/>
        <v>246.63939999999991</v>
      </c>
      <c r="D26" s="124">
        <f t="shared" si="11"/>
        <v>255.61479999999995</v>
      </c>
      <c r="E26" s="124">
        <f t="shared" si="11"/>
        <v>264.59019999999998</v>
      </c>
      <c r="F26" s="124">
        <f t="shared" si="11"/>
        <v>273.56559999999996</v>
      </c>
      <c r="G26" s="124">
        <f t="shared" si="11"/>
        <v>282.54099999999994</v>
      </c>
      <c r="H26" s="124">
        <f t="shared" si="11"/>
        <v>291.51639999999992</v>
      </c>
      <c r="I26" s="124">
        <f t="shared" si="11"/>
        <v>300.4917999999999</v>
      </c>
      <c r="J26" s="124">
        <f t="shared" si="11"/>
        <v>309.46719999999999</v>
      </c>
      <c r="K26" s="124">
        <f t="shared" si="11"/>
        <v>318.44259999999991</v>
      </c>
      <c r="L26" s="124">
        <f t="shared" si="11"/>
        <v>327.41799999999989</v>
      </c>
      <c r="M26" s="124">
        <f t="shared" si="11"/>
        <v>336.39339999999993</v>
      </c>
      <c r="N26" s="124">
        <f t="shared" si="11"/>
        <v>345.36879999999996</v>
      </c>
      <c r="O26" s="124">
        <f t="shared" si="11"/>
        <v>354.34419999999994</v>
      </c>
      <c r="P26" s="124">
        <f t="shared" si="11"/>
        <v>363.31959999999987</v>
      </c>
      <c r="Q26" s="124">
        <f t="shared" si="11"/>
        <v>372.2949999999999</v>
      </c>
      <c r="R26" s="124">
        <f t="shared" si="11"/>
        <v>381.27039999999994</v>
      </c>
      <c r="S26" s="124">
        <f t="shared" si="11"/>
        <v>390.24579999999992</v>
      </c>
      <c r="T26" s="124">
        <f t="shared" si="11"/>
        <v>399.22120000000007</v>
      </c>
      <c r="U26" s="124">
        <f t="shared" si="11"/>
        <v>408.19659999999993</v>
      </c>
      <c r="V26" s="124">
        <f t="shared" si="11"/>
        <v>417.17200000000008</v>
      </c>
    </row>
    <row r="27" spans="1:22" x14ac:dyDescent="0.25">
      <c r="A27" s="126">
        <v>220</v>
      </c>
      <c r="B27" s="124">
        <f t="shared" ref="B27:V27" si="12">B86+B62</f>
        <v>238.71399999999991</v>
      </c>
      <c r="C27" s="124">
        <f t="shared" si="12"/>
        <v>247.68939999999992</v>
      </c>
      <c r="D27" s="124">
        <f t="shared" si="12"/>
        <v>256.66479999999996</v>
      </c>
      <c r="E27" s="124">
        <f t="shared" si="12"/>
        <v>265.64019999999999</v>
      </c>
      <c r="F27" s="124">
        <f t="shared" si="12"/>
        <v>274.61559999999997</v>
      </c>
      <c r="G27" s="124">
        <f t="shared" si="12"/>
        <v>283.59099999999995</v>
      </c>
      <c r="H27" s="124">
        <f t="shared" si="12"/>
        <v>292.56639999999993</v>
      </c>
      <c r="I27" s="124">
        <f t="shared" si="12"/>
        <v>301.54179999999991</v>
      </c>
      <c r="J27" s="124">
        <f t="shared" si="12"/>
        <v>310.5172</v>
      </c>
      <c r="K27" s="124">
        <f t="shared" si="12"/>
        <v>319.49259999999992</v>
      </c>
      <c r="L27" s="124">
        <f t="shared" si="12"/>
        <v>328.4679999999999</v>
      </c>
      <c r="M27" s="124">
        <f t="shared" si="12"/>
        <v>337.44339999999994</v>
      </c>
      <c r="N27" s="124">
        <f t="shared" si="12"/>
        <v>346.41879999999998</v>
      </c>
      <c r="O27" s="124">
        <f t="shared" si="12"/>
        <v>355.39419999999996</v>
      </c>
      <c r="P27" s="124">
        <f t="shared" si="12"/>
        <v>364.36959999999988</v>
      </c>
      <c r="Q27" s="124">
        <f t="shared" si="12"/>
        <v>373.34499999999991</v>
      </c>
      <c r="R27" s="124">
        <f t="shared" si="12"/>
        <v>382.32039999999995</v>
      </c>
      <c r="S27" s="124">
        <f t="shared" si="12"/>
        <v>391.29579999999993</v>
      </c>
      <c r="T27" s="124">
        <f t="shared" si="12"/>
        <v>400.27120000000008</v>
      </c>
      <c r="U27" s="124">
        <f t="shared" si="12"/>
        <v>409.24659999999994</v>
      </c>
      <c r="V27" s="124">
        <f t="shared" si="12"/>
        <v>418.22200000000009</v>
      </c>
    </row>
    <row r="28" spans="1:22" x14ac:dyDescent="0.25">
      <c r="A28" s="126">
        <v>230</v>
      </c>
      <c r="B28" s="124">
        <f t="shared" ref="B28:V28" si="13">B87+B63</f>
        <v>239.76399999999992</v>
      </c>
      <c r="C28" s="124">
        <f t="shared" si="13"/>
        <v>248.73939999999993</v>
      </c>
      <c r="D28" s="124">
        <f t="shared" si="13"/>
        <v>257.71479999999991</v>
      </c>
      <c r="E28" s="124">
        <f t="shared" si="13"/>
        <v>266.69019999999995</v>
      </c>
      <c r="F28" s="124">
        <f t="shared" si="13"/>
        <v>275.66559999999993</v>
      </c>
      <c r="G28" s="124">
        <f t="shared" si="13"/>
        <v>284.64099999999991</v>
      </c>
      <c r="H28" s="124">
        <f t="shared" si="13"/>
        <v>293.61639999999989</v>
      </c>
      <c r="I28" s="124">
        <f t="shared" si="13"/>
        <v>302.59179999999986</v>
      </c>
      <c r="J28" s="124">
        <f t="shared" si="13"/>
        <v>311.56719999999996</v>
      </c>
      <c r="K28" s="124">
        <f t="shared" si="13"/>
        <v>320.54259999999988</v>
      </c>
      <c r="L28" s="124">
        <f t="shared" si="13"/>
        <v>329.51799999999986</v>
      </c>
      <c r="M28" s="124">
        <f t="shared" si="13"/>
        <v>338.49339999999989</v>
      </c>
      <c r="N28" s="124">
        <f t="shared" si="13"/>
        <v>347.46879999999993</v>
      </c>
      <c r="O28" s="124">
        <f t="shared" si="13"/>
        <v>356.44419999999991</v>
      </c>
      <c r="P28" s="124">
        <f t="shared" si="13"/>
        <v>365.41959999999983</v>
      </c>
      <c r="Q28" s="124">
        <f t="shared" si="13"/>
        <v>374.39499999999987</v>
      </c>
      <c r="R28" s="124">
        <f t="shared" si="13"/>
        <v>383.3703999999999</v>
      </c>
      <c r="S28" s="124">
        <f t="shared" si="13"/>
        <v>392.34579999999988</v>
      </c>
      <c r="T28" s="124">
        <f t="shared" si="13"/>
        <v>401.32120000000003</v>
      </c>
      <c r="U28" s="124">
        <f t="shared" si="13"/>
        <v>410.2965999999999</v>
      </c>
      <c r="V28" s="124">
        <f t="shared" si="13"/>
        <v>419.27200000000005</v>
      </c>
    </row>
    <row r="29" spans="1:22" x14ac:dyDescent="0.25">
      <c r="A29" s="126">
        <v>240</v>
      </c>
      <c r="B29" s="124">
        <f t="shared" ref="B29:V29" si="14">B88+B64</f>
        <v>240.81399999999991</v>
      </c>
      <c r="C29" s="124">
        <f t="shared" si="14"/>
        <v>249.78939999999992</v>
      </c>
      <c r="D29" s="124">
        <f t="shared" si="14"/>
        <v>258.76479999999992</v>
      </c>
      <c r="E29" s="124">
        <f t="shared" si="14"/>
        <v>267.74019999999996</v>
      </c>
      <c r="F29" s="124">
        <f t="shared" si="14"/>
        <v>276.71559999999994</v>
      </c>
      <c r="G29" s="124">
        <f t="shared" si="14"/>
        <v>285.69099999999992</v>
      </c>
      <c r="H29" s="124">
        <f t="shared" si="14"/>
        <v>294.6663999999999</v>
      </c>
      <c r="I29" s="124">
        <f t="shared" si="14"/>
        <v>303.64179999999988</v>
      </c>
      <c r="J29" s="124">
        <f t="shared" si="14"/>
        <v>312.61719999999997</v>
      </c>
      <c r="K29" s="124">
        <f t="shared" si="14"/>
        <v>321.59259999999989</v>
      </c>
      <c r="L29" s="124">
        <f t="shared" si="14"/>
        <v>330.56799999999987</v>
      </c>
      <c r="M29" s="124">
        <f t="shared" si="14"/>
        <v>339.54339999999991</v>
      </c>
      <c r="N29" s="124">
        <f t="shared" si="14"/>
        <v>348.51879999999994</v>
      </c>
      <c r="O29" s="124">
        <f t="shared" si="14"/>
        <v>357.49419999999992</v>
      </c>
      <c r="P29" s="124">
        <f t="shared" si="14"/>
        <v>366.46959999999984</v>
      </c>
      <c r="Q29" s="124">
        <f t="shared" si="14"/>
        <v>375.44499999999988</v>
      </c>
      <c r="R29" s="124">
        <f t="shared" si="14"/>
        <v>384.42039999999992</v>
      </c>
      <c r="S29" s="124">
        <f t="shared" si="14"/>
        <v>393.39579999999989</v>
      </c>
      <c r="T29" s="124">
        <f t="shared" si="14"/>
        <v>402.37120000000004</v>
      </c>
      <c r="U29" s="124">
        <f t="shared" si="14"/>
        <v>411.34659999999991</v>
      </c>
      <c r="V29" s="124">
        <f t="shared" si="14"/>
        <v>420.32200000000006</v>
      </c>
    </row>
    <row r="30" spans="1:22" x14ac:dyDescent="0.25">
      <c r="A30" s="126">
        <v>250</v>
      </c>
      <c r="B30" s="124">
        <f t="shared" ref="B30:V30" si="15">B89+B65</f>
        <v>241.86399999999992</v>
      </c>
      <c r="C30" s="124">
        <f t="shared" si="15"/>
        <v>250.83939999999993</v>
      </c>
      <c r="D30" s="124">
        <f t="shared" si="15"/>
        <v>259.81479999999993</v>
      </c>
      <c r="E30" s="124">
        <f t="shared" si="15"/>
        <v>268.79019999999997</v>
      </c>
      <c r="F30" s="124">
        <f t="shared" si="15"/>
        <v>277.76559999999995</v>
      </c>
      <c r="G30" s="124">
        <f t="shared" si="15"/>
        <v>286.74099999999993</v>
      </c>
      <c r="H30" s="124">
        <f t="shared" si="15"/>
        <v>295.71639999999991</v>
      </c>
      <c r="I30" s="124">
        <f t="shared" si="15"/>
        <v>304.69179999999989</v>
      </c>
      <c r="J30" s="124">
        <f t="shared" si="15"/>
        <v>313.66719999999998</v>
      </c>
      <c r="K30" s="124">
        <f t="shared" si="15"/>
        <v>322.6425999999999</v>
      </c>
      <c r="L30" s="124">
        <f t="shared" si="15"/>
        <v>331.61799999999988</v>
      </c>
      <c r="M30" s="124">
        <f t="shared" si="15"/>
        <v>340.59339999999992</v>
      </c>
      <c r="N30" s="124">
        <f t="shared" si="15"/>
        <v>349.56879999999995</v>
      </c>
      <c r="O30" s="124">
        <f t="shared" si="15"/>
        <v>358.54419999999993</v>
      </c>
      <c r="P30" s="124">
        <f t="shared" si="15"/>
        <v>367.51959999999985</v>
      </c>
      <c r="Q30" s="124">
        <f t="shared" si="15"/>
        <v>376.49499999999989</v>
      </c>
      <c r="R30" s="124">
        <f t="shared" si="15"/>
        <v>385.47039999999993</v>
      </c>
      <c r="S30" s="124">
        <f t="shared" si="15"/>
        <v>394.44579999999991</v>
      </c>
      <c r="T30" s="124">
        <f t="shared" si="15"/>
        <v>403.42120000000006</v>
      </c>
      <c r="U30" s="124">
        <f t="shared" si="15"/>
        <v>412.39659999999992</v>
      </c>
      <c r="V30" s="124">
        <f t="shared" si="15"/>
        <v>421.37200000000007</v>
      </c>
    </row>
    <row r="31" spans="1:22" x14ac:dyDescent="0.25">
      <c r="A31" s="126">
        <v>260</v>
      </c>
      <c r="B31" s="124">
        <f t="shared" ref="B31:V31" si="16">B90+B66</f>
        <v>242.91399999999993</v>
      </c>
      <c r="C31" s="124">
        <f t="shared" si="16"/>
        <v>251.88939999999991</v>
      </c>
      <c r="D31" s="124">
        <f t="shared" si="16"/>
        <v>260.86479999999995</v>
      </c>
      <c r="E31" s="124">
        <f t="shared" si="16"/>
        <v>269.84019999999998</v>
      </c>
      <c r="F31" s="124">
        <f t="shared" si="16"/>
        <v>278.81559999999996</v>
      </c>
      <c r="G31" s="124">
        <f t="shared" si="16"/>
        <v>287.79099999999994</v>
      </c>
      <c r="H31" s="124">
        <f t="shared" si="16"/>
        <v>296.76639999999992</v>
      </c>
      <c r="I31" s="124">
        <f t="shared" si="16"/>
        <v>305.7417999999999</v>
      </c>
      <c r="J31" s="124">
        <f t="shared" si="16"/>
        <v>314.71719999999999</v>
      </c>
      <c r="K31" s="124">
        <f t="shared" si="16"/>
        <v>323.69259999999991</v>
      </c>
      <c r="L31" s="124">
        <f t="shared" si="16"/>
        <v>332.66799999999989</v>
      </c>
      <c r="M31" s="124">
        <f t="shared" si="16"/>
        <v>341.64339999999993</v>
      </c>
      <c r="N31" s="124">
        <f t="shared" si="16"/>
        <v>350.61879999999996</v>
      </c>
      <c r="O31" s="124">
        <f t="shared" si="16"/>
        <v>359.59419999999994</v>
      </c>
      <c r="P31" s="124">
        <f t="shared" si="16"/>
        <v>368.56959999999987</v>
      </c>
      <c r="Q31" s="124">
        <f t="shared" si="16"/>
        <v>377.5449999999999</v>
      </c>
      <c r="R31" s="124">
        <f t="shared" si="16"/>
        <v>386.52039999999994</v>
      </c>
      <c r="S31" s="124">
        <f t="shared" si="16"/>
        <v>395.49579999999992</v>
      </c>
      <c r="T31" s="124">
        <f t="shared" si="16"/>
        <v>404.47120000000007</v>
      </c>
      <c r="U31" s="124">
        <f t="shared" si="16"/>
        <v>413.44659999999993</v>
      </c>
      <c r="V31" s="124">
        <f t="shared" si="16"/>
        <v>422.42200000000008</v>
      </c>
    </row>
    <row r="32" spans="1:22" x14ac:dyDescent="0.25">
      <c r="A32" s="126">
        <v>270</v>
      </c>
      <c r="B32" s="124">
        <f t="shared" ref="B32:V32" si="17">B91+B67</f>
        <v>243.96399999999991</v>
      </c>
      <c r="C32" s="124">
        <f t="shared" si="17"/>
        <v>252.93939999999992</v>
      </c>
      <c r="D32" s="124">
        <f t="shared" si="17"/>
        <v>261.91479999999996</v>
      </c>
      <c r="E32" s="124">
        <f t="shared" si="17"/>
        <v>270.89019999999999</v>
      </c>
      <c r="F32" s="124">
        <f t="shared" si="17"/>
        <v>279.86559999999997</v>
      </c>
      <c r="G32" s="124">
        <f t="shared" si="17"/>
        <v>288.84099999999995</v>
      </c>
      <c r="H32" s="124">
        <f t="shared" si="17"/>
        <v>297.81639999999993</v>
      </c>
      <c r="I32" s="124">
        <f t="shared" si="17"/>
        <v>306.79179999999991</v>
      </c>
      <c r="J32" s="124">
        <f t="shared" si="17"/>
        <v>315.7672</v>
      </c>
      <c r="K32" s="124">
        <f t="shared" si="17"/>
        <v>324.74259999999992</v>
      </c>
      <c r="L32" s="124">
        <f t="shared" si="17"/>
        <v>333.7179999999999</v>
      </c>
      <c r="M32" s="124">
        <f t="shared" si="17"/>
        <v>342.69339999999994</v>
      </c>
      <c r="N32" s="124">
        <f t="shared" si="17"/>
        <v>351.66879999999998</v>
      </c>
      <c r="O32" s="124">
        <f t="shared" si="17"/>
        <v>360.64419999999996</v>
      </c>
      <c r="P32" s="124">
        <f t="shared" si="17"/>
        <v>369.61959999999988</v>
      </c>
      <c r="Q32" s="124">
        <f t="shared" si="17"/>
        <v>378.59499999999991</v>
      </c>
      <c r="R32" s="124">
        <f t="shared" si="17"/>
        <v>387.57039999999995</v>
      </c>
      <c r="S32" s="124">
        <f t="shared" si="17"/>
        <v>396.54579999999993</v>
      </c>
      <c r="T32" s="124">
        <f t="shared" si="17"/>
        <v>405.52120000000008</v>
      </c>
      <c r="U32" s="124">
        <f t="shared" si="17"/>
        <v>414.49659999999994</v>
      </c>
      <c r="V32" s="124">
        <f t="shared" si="17"/>
        <v>423.47200000000009</v>
      </c>
    </row>
    <row r="33" spans="1:22" x14ac:dyDescent="0.25">
      <c r="A33" s="126">
        <v>280</v>
      </c>
      <c r="B33" s="124">
        <f t="shared" ref="B33:V33" si="18">B92+B68</f>
        <v>245.01399999999992</v>
      </c>
      <c r="C33" s="124">
        <f t="shared" si="18"/>
        <v>253.98939999999993</v>
      </c>
      <c r="D33" s="124">
        <f t="shared" si="18"/>
        <v>262.96479999999991</v>
      </c>
      <c r="E33" s="124">
        <f t="shared" si="18"/>
        <v>271.94019999999995</v>
      </c>
      <c r="F33" s="124">
        <f t="shared" si="18"/>
        <v>280.91559999999993</v>
      </c>
      <c r="G33" s="124">
        <f t="shared" si="18"/>
        <v>289.89099999999991</v>
      </c>
      <c r="H33" s="124">
        <f t="shared" si="18"/>
        <v>298.86639999999989</v>
      </c>
      <c r="I33" s="124">
        <f t="shared" si="18"/>
        <v>307.84179999999986</v>
      </c>
      <c r="J33" s="124">
        <f t="shared" si="18"/>
        <v>316.81719999999996</v>
      </c>
      <c r="K33" s="124">
        <f t="shared" si="18"/>
        <v>325.79259999999988</v>
      </c>
      <c r="L33" s="124">
        <f t="shared" si="18"/>
        <v>334.76799999999986</v>
      </c>
      <c r="M33" s="124">
        <f t="shared" si="18"/>
        <v>343.74339999999989</v>
      </c>
      <c r="N33" s="124">
        <f t="shared" si="18"/>
        <v>352.71879999999993</v>
      </c>
      <c r="O33" s="124">
        <f t="shared" si="18"/>
        <v>361.69419999999991</v>
      </c>
      <c r="P33" s="124">
        <f t="shared" si="18"/>
        <v>370.66959999999983</v>
      </c>
      <c r="Q33" s="124">
        <f t="shared" si="18"/>
        <v>379.64499999999987</v>
      </c>
      <c r="R33" s="124">
        <f t="shared" si="18"/>
        <v>388.6203999999999</v>
      </c>
      <c r="S33" s="124">
        <f t="shared" si="18"/>
        <v>397.59579999999988</v>
      </c>
      <c r="T33" s="124">
        <f t="shared" si="18"/>
        <v>406.57120000000003</v>
      </c>
      <c r="U33" s="124">
        <f t="shared" si="18"/>
        <v>415.5465999999999</v>
      </c>
      <c r="V33" s="124">
        <f t="shared" si="18"/>
        <v>424.52200000000005</v>
      </c>
    </row>
    <row r="34" spans="1:22" x14ac:dyDescent="0.25">
      <c r="A34" s="126">
        <v>290</v>
      </c>
      <c r="B34" s="124">
        <f t="shared" ref="B34:V34" si="19">B93+B69</f>
        <v>246.06399999999991</v>
      </c>
      <c r="C34" s="124">
        <f t="shared" si="19"/>
        <v>255.03939999999994</v>
      </c>
      <c r="D34" s="124">
        <f t="shared" si="19"/>
        <v>264.01479999999992</v>
      </c>
      <c r="E34" s="124">
        <f t="shared" si="19"/>
        <v>272.99019999999996</v>
      </c>
      <c r="F34" s="124">
        <f t="shared" si="19"/>
        <v>281.96559999999994</v>
      </c>
      <c r="G34" s="124">
        <f t="shared" si="19"/>
        <v>290.94099999999992</v>
      </c>
      <c r="H34" s="124">
        <f t="shared" si="19"/>
        <v>299.9163999999999</v>
      </c>
      <c r="I34" s="124">
        <f t="shared" si="19"/>
        <v>308.89179999999988</v>
      </c>
      <c r="J34" s="124">
        <f t="shared" si="19"/>
        <v>317.86719999999997</v>
      </c>
      <c r="K34" s="124">
        <f t="shared" si="19"/>
        <v>326.84259999999989</v>
      </c>
      <c r="L34" s="124">
        <f t="shared" si="19"/>
        <v>335.81799999999987</v>
      </c>
      <c r="M34" s="124">
        <f t="shared" si="19"/>
        <v>344.79339999999991</v>
      </c>
      <c r="N34" s="124">
        <f t="shared" si="19"/>
        <v>353.76879999999994</v>
      </c>
      <c r="O34" s="124">
        <f t="shared" si="19"/>
        <v>362.74419999999992</v>
      </c>
      <c r="P34" s="124">
        <f t="shared" si="19"/>
        <v>371.71959999999984</v>
      </c>
      <c r="Q34" s="124">
        <f t="shared" si="19"/>
        <v>380.69499999999988</v>
      </c>
      <c r="R34" s="124">
        <f t="shared" si="19"/>
        <v>389.67039999999992</v>
      </c>
      <c r="S34" s="124">
        <f t="shared" si="19"/>
        <v>398.64579999999989</v>
      </c>
      <c r="T34" s="124">
        <f>T93+T69</f>
        <v>407.62120000000004</v>
      </c>
      <c r="U34" s="124">
        <f t="shared" si="19"/>
        <v>416.59659999999991</v>
      </c>
      <c r="V34" s="124">
        <f t="shared" si="19"/>
        <v>425.57200000000006</v>
      </c>
    </row>
    <row r="35" spans="1:22" x14ac:dyDescent="0.25">
      <c r="A35" s="126">
        <v>300</v>
      </c>
      <c r="B35" s="124">
        <f t="shared" ref="B35:V35" si="20">B94+B70</f>
        <v>247.11399999999992</v>
      </c>
      <c r="C35" s="124">
        <f t="shared" si="20"/>
        <v>256.08939999999996</v>
      </c>
      <c r="D35" s="124">
        <f t="shared" si="20"/>
        <v>265.06479999999993</v>
      </c>
      <c r="E35" s="124">
        <f t="shared" si="20"/>
        <v>274.04019999999997</v>
      </c>
      <c r="F35" s="124">
        <f t="shared" si="20"/>
        <v>283.01559999999995</v>
      </c>
      <c r="G35" s="124">
        <f t="shared" si="20"/>
        <v>291.99099999999993</v>
      </c>
      <c r="H35" s="124">
        <f t="shared" si="20"/>
        <v>300.96639999999991</v>
      </c>
      <c r="I35" s="124">
        <f t="shared" si="20"/>
        <v>309.94179999999989</v>
      </c>
      <c r="J35" s="124">
        <f t="shared" si="20"/>
        <v>318.91719999999998</v>
      </c>
      <c r="K35" s="124">
        <f t="shared" si="20"/>
        <v>327.8925999999999</v>
      </c>
      <c r="L35" s="124">
        <f t="shared" si="20"/>
        <v>336.86799999999988</v>
      </c>
      <c r="M35" s="124">
        <f t="shared" si="20"/>
        <v>345.84339999999992</v>
      </c>
      <c r="N35" s="124">
        <f t="shared" si="20"/>
        <v>354.81879999999995</v>
      </c>
      <c r="O35" s="124">
        <f t="shared" si="20"/>
        <v>363.79419999999993</v>
      </c>
      <c r="P35" s="124">
        <f t="shared" si="20"/>
        <v>372.76959999999985</v>
      </c>
      <c r="Q35" s="124">
        <f t="shared" si="20"/>
        <v>381.74499999999989</v>
      </c>
      <c r="R35" s="124">
        <f t="shared" si="20"/>
        <v>390.72039999999993</v>
      </c>
      <c r="S35" s="124">
        <f t="shared" si="20"/>
        <v>399.69579999999991</v>
      </c>
      <c r="T35" s="124">
        <f t="shared" si="20"/>
        <v>408.67120000000006</v>
      </c>
      <c r="U35" s="124">
        <f t="shared" si="20"/>
        <v>417.64659999999992</v>
      </c>
      <c r="V35" s="124">
        <f t="shared" si="20"/>
        <v>426.62200000000007</v>
      </c>
    </row>
    <row r="36" spans="1:22" x14ac:dyDescent="0.25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</row>
    <row r="37" spans="1:22" x14ac:dyDescent="0.25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</row>
    <row r="38" spans="1:22" x14ac:dyDescent="0.25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</row>
    <row r="39" spans="1:22" x14ac:dyDescent="0.25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</row>
    <row r="40" spans="1:22" x14ac:dyDescent="0.25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</row>
    <row r="41" spans="1:22" x14ac:dyDescent="0.25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</row>
    <row r="42" spans="1:22" x14ac:dyDescent="0.25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</row>
    <row r="43" spans="1:22" x14ac:dyDescent="0.25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</row>
    <row r="44" spans="1:22" x14ac:dyDescent="0.25">
      <c r="A44" s="28"/>
      <c r="B44" s="28"/>
      <c r="C44" s="127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</row>
    <row r="45" spans="1:22" x14ac:dyDescent="0.25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</row>
    <row r="46" spans="1:22" x14ac:dyDescent="0.25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</row>
    <row r="48" spans="1:22" x14ac:dyDescent="0.25">
      <c r="A48" t="s">
        <v>290</v>
      </c>
    </row>
    <row r="49" spans="1:22" x14ac:dyDescent="0.25">
      <c r="A49" s="1"/>
      <c r="B49" s="1">
        <v>100</v>
      </c>
      <c r="C49" s="1">
        <v>110</v>
      </c>
      <c r="D49" s="1">
        <v>120</v>
      </c>
      <c r="E49" s="1">
        <v>130</v>
      </c>
      <c r="F49" s="1">
        <v>140</v>
      </c>
      <c r="G49" s="1">
        <v>150</v>
      </c>
      <c r="H49" s="1">
        <v>160</v>
      </c>
      <c r="I49" s="1">
        <v>170</v>
      </c>
      <c r="J49" s="1">
        <v>180</v>
      </c>
      <c r="K49" s="1">
        <v>190</v>
      </c>
      <c r="L49" s="1">
        <v>200</v>
      </c>
      <c r="M49" s="1">
        <v>210</v>
      </c>
      <c r="N49" s="1">
        <v>220</v>
      </c>
      <c r="O49" s="1">
        <v>230</v>
      </c>
      <c r="P49" s="1">
        <v>240</v>
      </c>
      <c r="Q49" s="1">
        <v>250</v>
      </c>
      <c r="R49" s="1">
        <v>260</v>
      </c>
      <c r="S49" s="1">
        <v>270</v>
      </c>
      <c r="T49" s="1">
        <v>280</v>
      </c>
      <c r="U49" s="1">
        <v>290</v>
      </c>
      <c r="V49" s="1">
        <v>300</v>
      </c>
    </row>
    <row r="50" spans="1:22" x14ac:dyDescent="0.25">
      <c r="A50" s="1">
        <v>100</v>
      </c>
      <c r="B50" s="116">
        <f>'100 mm Motore Inox'!$E$21*B49/100+'100 mm Motore Inox'!$E$22*B49/100+'100 mm Motore Inox'!$E$23*B49/100+'100 mm Motore Inox'!$E$24+'100 mm Motore Inox'!$E$25*2+'100 mm Motore Inox'!$E$26*B49/100+'100 mm Motore Inox'!$E$27+'100 mm Motore Inox'!$E$28+'100 mm Motore Inox'!$E$30*B49/100+'100 mm Motore Inox'!$E$31+'100 mm Motore Inox'!$E$32+'100 mm Motore Inox'!$E$33+'100 mm Motore Inox'!$E$34+'100 mm Motore Inox'!$E$35+'100 mm Motore Inox'!$E$36+'100 mm Motore Inox'!$E$37+'100 mm Motore Inox'!$E$38+'100 mm Motore Inox'!$E$40*B49/100+'100 mm Motore Inox'!$E$41+'100 mm Motore Inox'!$E$42+'100 mm Motore Inox'!$E$43*B49/100+'100 mm Motore Inox'!$E$44*2*B49/100+'100 mm Motore Inox'!$E$45*2*B49/100+'100 mm Motore Inox'!$E$46*B49/100</f>
        <v>197.79199999999992</v>
      </c>
      <c r="C50" s="116">
        <f>'100 mm Motore Inox'!$E$21*C49/100+'100 mm Motore Inox'!$E$22*C49/100+'100 mm Motore Inox'!$E$23*C49/100+'100 mm Motore Inox'!$E$24+'100 mm Motore Inox'!$E$25*2+'100 mm Motore Inox'!$E$26*C49/100+'100 mm Motore Inox'!$E$27+'100 mm Motore Inox'!$E$28+'100 mm Motore Inox'!$E$30*C49/100+'100 mm Motore Inox'!$E$31+'100 mm Motore Inox'!$E$32+'100 mm Motore Inox'!$E$33+'100 mm Motore Inox'!$E$34+'100 mm Motore Inox'!$E$35+'100 mm Motore Inox'!$E$36+'100 mm Motore Inox'!$E$37+'100 mm Motore Inox'!$E$38+'100 mm Motore Inox'!$E$40*C49/100+'100 mm Motore Inox'!$E$41+'100 mm Motore Inox'!$E$42+'100 mm Motore Inox'!$E$43*C49/100+'100 mm Motore Inox'!$E$44*2*C49/100+'100 mm Motore Inox'!$E$45*2*C49/100+'100 mm Motore Inox'!$E$46*C49/100</f>
        <v>206.76739999999992</v>
      </c>
      <c r="D50" s="116">
        <f>'100 mm Motore Inox'!$E$21*D49/100+'100 mm Motore Inox'!$E$22*D49/100+'100 mm Motore Inox'!$E$23*D49/100+'100 mm Motore Inox'!$E$24+'100 mm Motore Inox'!$E$25*2+'100 mm Motore Inox'!$E$26*D49/100+'100 mm Motore Inox'!$E$27+'100 mm Motore Inox'!$E$28+'100 mm Motore Inox'!$E$30*D49/100+'100 mm Motore Inox'!$E$31+'100 mm Motore Inox'!$E$32+'100 mm Motore Inox'!$E$33+'100 mm Motore Inox'!$E$34+'100 mm Motore Inox'!$E$35+'100 mm Motore Inox'!$E$36+'100 mm Motore Inox'!$E$37+'100 mm Motore Inox'!$E$38+'100 mm Motore Inox'!$E$40*D49/100+'100 mm Motore Inox'!$E$41+'100 mm Motore Inox'!$E$42+'100 mm Motore Inox'!$E$43*D49/100+'100 mm Motore Inox'!$E$44*2*D49/100+'100 mm Motore Inox'!$E$45*2*D49/100+'100 mm Motore Inox'!$E$46*D49/100</f>
        <v>215.74279999999993</v>
      </c>
      <c r="E50" s="116">
        <f>'100 mm Motore Inox'!$E$21*E49/100+'100 mm Motore Inox'!$E$22*E49/100+'100 mm Motore Inox'!$E$23*E49/100+'100 mm Motore Inox'!$E$24+'100 mm Motore Inox'!$E$25*2+'100 mm Motore Inox'!$E$26*E49/100+'100 mm Motore Inox'!$E$27+'100 mm Motore Inox'!$E$28+'100 mm Motore Inox'!$E$30*E49/100+'100 mm Motore Inox'!$E$31+'100 mm Motore Inox'!$E$32+'100 mm Motore Inox'!$E$33+'100 mm Motore Inox'!$E$34+'100 mm Motore Inox'!$E$35+'100 mm Motore Inox'!$E$36+'100 mm Motore Inox'!$E$37+'100 mm Motore Inox'!$E$38+'100 mm Motore Inox'!$E$40*E49/100+'100 mm Motore Inox'!$E$41+'100 mm Motore Inox'!$E$42+'100 mm Motore Inox'!$E$43*E49/100+'100 mm Motore Inox'!$E$44*2*E49/100+'100 mm Motore Inox'!$E$45*2*E49/100+'100 mm Motore Inox'!$E$46*E49/100</f>
        <v>224.71819999999997</v>
      </c>
      <c r="F50" s="116">
        <f>'100 mm Motore Inox'!$E$21*F49/100+'100 mm Motore Inox'!$E$22*F49/100+'100 mm Motore Inox'!$E$23*F49/100+'100 mm Motore Inox'!$E$24+'100 mm Motore Inox'!$E$25*2+'100 mm Motore Inox'!$E$26*F49/100+'100 mm Motore Inox'!$E$27+'100 mm Motore Inox'!$E$28+'100 mm Motore Inox'!$E$30*F49/100+'100 mm Motore Inox'!$E$31+'100 mm Motore Inox'!$E$32+'100 mm Motore Inox'!$E$33+'100 mm Motore Inox'!$E$34+'100 mm Motore Inox'!$E$35+'100 mm Motore Inox'!$E$36+'100 mm Motore Inox'!$E$37+'100 mm Motore Inox'!$E$38+'100 mm Motore Inox'!$E$40*F49/100+'100 mm Motore Inox'!$E$41+'100 mm Motore Inox'!$E$42+'100 mm Motore Inox'!$E$43*F49/100+'100 mm Motore Inox'!$E$44*2*F49/100+'100 mm Motore Inox'!$E$45*2*F49/100+'100 mm Motore Inox'!$E$46*F49/100</f>
        <v>233.69359999999995</v>
      </c>
      <c r="G50" s="116">
        <f>'100 mm Motore Inox'!$E$21*G49/100+'100 mm Motore Inox'!$E$22*G49/100+'100 mm Motore Inox'!$E$23*G49/100+'100 mm Motore Inox'!$E$24+'100 mm Motore Inox'!$E$25*2+'100 mm Motore Inox'!$E$26*G49/100+'100 mm Motore Inox'!$E$27+'100 mm Motore Inox'!$E$28+'100 mm Motore Inox'!$E$30*G49/100+'100 mm Motore Inox'!$E$31+'100 mm Motore Inox'!$E$32+'100 mm Motore Inox'!$E$33+'100 mm Motore Inox'!$E$34+'100 mm Motore Inox'!$E$35+'100 mm Motore Inox'!$E$36+'100 mm Motore Inox'!$E$37+'100 mm Motore Inox'!$E$38+'100 mm Motore Inox'!$E$40*G49/100+'100 mm Motore Inox'!$E$41+'100 mm Motore Inox'!$E$42+'100 mm Motore Inox'!$E$43*G49/100+'100 mm Motore Inox'!$E$44*2*G49/100+'100 mm Motore Inox'!$E$45*2*G49/100+'100 mm Motore Inox'!$E$46*G49/100</f>
        <v>242.66899999999993</v>
      </c>
      <c r="H50" s="116">
        <f>'100 mm Motore Inox'!$E$21*H49/100+'100 mm Motore Inox'!$E$22*H49/100+'100 mm Motore Inox'!$E$23*H49/100+'100 mm Motore Inox'!$E$24+'100 mm Motore Inox'!$E$25*2+'100 mm Motore Inox'!$E$26*H49/100+'100 mm Motore Inox'!$E$27+'100 mm Motore Inox'!$E$28+'100 mm Motore Inox'!$E$30*H49/100+'100 mm Motore Inox'!$E$31+'100 mm Motore Inox'!$E$32+'100 mm Motore Inox'!$E$33+'100 mm Motore Inox'!$E$34+'100 mm Motore Inox'!$E$35+'100 mm Motore Inox'!$E$36+'100 mm Motore Inox'!$E$37+'100 mm Motore Inox'!$E$38+'100 mm Motore Inox'!$E$40*H49/100+'100 mm Motore Inox'!$E$41+'100 mm Motore Inox'!$E$42+'100 mm Motore Inox'!$E$43*H49/100+'100 mm Motore Inox'!$E$44*2*H49/100+'100 mm Motore Inox'!$E$45*2*H49/100+'100 mm Motore Inox'!$E$46*H49/100</f>
        <v>251.64439999999991</v>
      </c>
      <c r="I50" s="116">
        <f>'100 mm Motore Inox'!$E$21*I49/100+'100 mm Motore Inox'!$E$22*I49/100+'100 mm Motore Inox'!$E$23*I49/100+'100 mm Motore Inox'!$E$24+'100 mm Motore Inox'!$E$25*2+'100 mm Motore Inox'!$E$26*I49/100+'100 mm Motore Inox'!$E$27+'100 mm Motore Inox'!$E$28+'100 mm Motore Inox'!$E$30*I49/100+'100 mm Motore Inox'!$E$31+'100 mm Motore Inox'!$E$32+'100 mm Motore Inox'!$E$33+'100 mm Motore Inox'!$E$34+'100 mm Motore Inox'!$E$35+'100 mm Motore Inox'!$E$36+'100 mm Motore Inox'!$E$37+'100 mm Motore Inox'!$E$38+'100 mm Motore Inox'!$E$40*I49/100+'100 mm Motore Inox'!$E$41+'100 mm Motore Inox'!$E$42+'100 mm Motore Inox'!$E$43*I49/100+'100 mm Motore Inox'!$E$44*2*I49/100+'100 mm Motore Inox'!$E$45*2*I49/100+'100 mm Motore Inox'!$E$46*I49/100</f>
        <v>260.61979999999988</v>
      </c>
      <c r="J50" s="116">
        <f>'100 mm Motore Inox'!$E$21*J49/100+'100 mm Motore Inox'!$E$22*J49/100+'100 mm Motore Inox'!$E$23*J49/100+'100 mm Motore Inox'!$E$24+'100 mm Motore Inox'!$E$25*2+'100 mm Motore Inox'!$E$26*J49/100+'100 mm Motore Inox'!$E$27+'100 mm Motore Inox'!$E$28+'100 mm Motore Inox'!$E$30*J49/100+'100 mm Motore Inox'!$E$31+'100 mm Motore Inox'!$E$32+'100 mm Motore Inox'!$E$33+'100 mm Motore Inox'!$E$34+'100 mm Motore Inox'!$E$35+'100 mm Motore Inox'!$E$36+'100 mm Motore Inox'!$E$37+'100 mm Motore Inox'!$E$38+'100 mm Motore Inox'!$E$40*J49/100+'100 mm Motore Inox'!$E$41+'100 mm Motore Inox'!$E$42+'100 mm Motore Inox'!$E$43*J49/100+'100 mm Motore Inox'!$E$44*2*J49/100+'100 mm Motore Inox'!$E$45*2*J49/100+'100 mm Motore Inox'!$E$46*J49/100</f>
        <v>269.59519999999998</v>
      </c>
      <c r="K50" s="116">
        <f>'100 mm Motore Inox'!$E$21*K49/100+'100 mm Motore Inox'!$E$22*K49/100+'100 mm Motore Inox'!$E$23*K49/100+'100 mm Motore Inox'!$E$24+'100 mm Motore Inox'!$E$25*2+'100 mm Motore Inox'!$E$26*K49/100+'100 mm Motore Inox'!$E$27+'100 mm Motore Inox'!$E$28+'100 mm Motore Inox'!$E$30*K49/100+'100 mm Motore Inox'!$E$31+'100 mm Motore Inox'!$E$32+'100 mm Motore Inox'!$E$33+'100 mm Motore Inox'!$E$34+'100 mm Motore Inox'!$E$35+'100 mm Motore Inox'!$E$36+'100 mm Motore Inox'!$E$37+'100 mm Motore Inox'!$E$38+'100 mm Motore Inox'!$E$40*K49/100+'100 mm Motore Inox'!$E$41+'100 mm Motore Inox'!$E$42+'100 mm Motore Inox'!$E$43*K49/100+'100 mm Motore Inox'!$E$44*2*K49/100+'100 mm Motore Inox'!$E$45*2*K49/100+'100 mm Motore Inox'!$E$46*K49/100</f>
        <v>278.5705999999999</v>
      </c>
      <c r="L50" s="116">
        <f>'100 mm Motore Inox'!$E$21*L49/100+'100 mm Motore Inox'!$E$22*L49/100+'100 mm Motore Inox'!$E$23*L49/100+'100 mm Motore Inox'!$E$24+'100 mm Motore Inox'!$E$25*2+'100 mm Motore Inox'!$E$26*L49/100+'100 mm Motore Inox'!$E$27+'100 mm Motore Inox'!$E$28+'100 mm Motore Inox'!$E$30*L49/100+'100 mm Motore Inox'!$E$31+'100 mm Motore Inox'!$E$32+'100 mm Motore Inox'!$E$33+'100 mm Motore Inox'!$E$34+'100 mm Motore Inox'!$E$35+'100 mm Motore Inox'!$E$36+'100 mm Motore Inox'!$E$37+'100 mm Motore Inox'!$E$38+'100 mm Motore Inox'!$E$40*L49/100+'100 mm Motore Inox'!$E$41+'100 mm Motore Inox'!$E$42+'100 mm Motore Inox'!$E$43*L49/100+'100 mm Motore Inox'!$E$44*2*L49/100+'100 mm Motore Inox'!$E$45*2*L49/100+'100 mm Motore Inox'!$E$46*L49/100</f>
        <v>287.54599999999988</v>
      </c>
      <c r="M50" s="116">
        <f>'100 mm Motore Inox'!$E$21*M49/100+'100 mm Motore Inox'!$E$22*M49/100+'100 mm Motore Inox'!$E$23*M49/100+'100 mm Motore Inox'!$E$24+'100 mm Motore Inox'!$E$25*2+'100 mm Motore Inox'!$E$26*M49/100+'100 mm Motore Inox'!$E$27+'100 mm Motore Inox'!$E$28+'100 mm Motore Inox'!$E$30*M49/100+'100 mm Motore Inox'!$E$31+'100 mm Motore Inox'!$E$32+'100 mm Motore Inox'!$E$33+'100 mm Motore Inox'!$E$34+'100 mm Motore Inox'!$E$35+'100 mm Motore Inox'!$E$36+'100 mm Motore Inox'!$E$37+'100 mm Motore Inox'!$E$38+'100 mm Motore Inox'!$E$40*M49/100+'100 mm Motore Inox'!$E$41+'100 mm Motore Inox'!$E$42+'100 mm Motore Inox'!$E$43*M49/100+'100 mm Motore Inox'!$E$44*2*M49/100+'100 mm Motore Inox'!$E$45*2*M49/100+'100 mm Motore Inox'!$E$46*M49/100</f>
        <v>296.52139999999991</v>
      </c>
      <c r="N50" s="116">
        <f>'100 mm Motore Inox'!$E$21*N49/100+'100 mm Motore Inox'!$E$22*N49/100+'100 mm Motore Inox'!$E$23*N49/100+'100 mm Motore Inox'!$E$24+'100 mm Motore Inox'!$E$25*2+'100 mm Motore Inox'!$E$26*N49/100+'100 mm Motore Inox'!$E$27+'100 mm Motore Inox'!$E$28+'100 mm Motore Inox'!$E$30*N49/100+'100 mm Motore Inox'!$E$31+'100 mm Motore Inox'!$E$32+'100 mm Motore Inox'!$E$33+'100 mm Motore Inox'!$E$34+'100 mm Motore Inox'!$E$35+'100 mm Motore Inox'!$E$36+'100 mm Motore Inox'!$E$37+'100 mm Motore Inox'!$E$38+'100 mm Motore Inox'!$E$40*N49/100+'100 mm Motore Inox'!$E$41+'100 mm Motore Inox'!$E$42+'100 mm Motore Inox'!$E$43*N49/100+'100 mm Motore Inox'!$E$44*2*N49/100+'100 mm Motore Inox'!$E$45*2*N49/100+'100 mm Motore Inox'!$E$46*N49/100</f>
        <v>305.49679999999995</v>
      </c>
      <c r="O50" s="116">
        <f>'100 mm Motore Inox'!$E$21*O49/100+'100 mm Motore Inox'!$E$22*O49/100+'100 mm Motore Inox'!$E$23*O49/100+'100 mm Motore Inox'!$E$24+'100 mm Motore Inox'!$E$25*2+'100 mm Motore Inox'!$E$26*O49/100+'100 mm Motore Inox'!$E$27+'100 mm Motore Inox'!$E$28+'100 mm Motore Inox'!$E$30*O49/100+'100 mm Motore Inox'!$E$31+'100 mm Motore Inox'!$E$32+'100 mm Motore Inox'!$E$33+'100 mm Motore Inox'!$E$34+'100 mm Motore Inox'!$E$35+'100 mm Motore Inox'!$E$36+'100 mm Motore Inox'!$E$37+'100 mm Motore Inox'!$E$38+'100 mm Motore Inox'!$E$40*O49/100+'100 mm Motore Inox'!$E$41+'100 mm Motore Inox'!$E$42+'100 mm Motore Inox'!$E$43*O49/100+'100 mm Motore Inox'!$E$44*2*O49/100+'100 mm Motore Inox'!$E$45*2*O49/100+'100 mm Motore Inox'!$E$46*O49/100</f>
        <v>314.47219999999993</v>
      </c>
      <c r="P50" s="116">
        <f>'100 mm Motore Inox'!$E$21*P49/100+'100 mm Motore Inox'!$E$22*P49/100+'100 mm Motore Inox'!$E$23*P49/100+'100 mm Motore Inox'!$E$24+'100 mm Motore Inox'!$E$25*2+'100 mm Motore Inox'!$E$26*P49/100+'100 mm Motore Inox'!$E$27+'100 mm Motore Inox'!$E$28+'100 mm Motore Inox'!$E$30*P49/100+'100 mm Motore Inox'!$E$31+'100 mm Motore Inox'!$E$32+'100 mm Motore Inox'!$E$33+'100 mm Motore Inox'!$E$34+'100 mm Motore Inox'!$E$35+'100 mm Motore Inox'!$E$36+'100 mm Motore Inox'!$E$37+'100 mm Motore Inox'!$E$38+'100 mm Motore Inox'!$E$40*P49/100+'100 mm Motore Inox'!$E$41+'100 mm Motore Inox'!$E$42+'100 mm Motore Inox'!$E$43*P49/100+'100 mm Motore Inox'!$E$44*2*P49/100+'100 mm Motore Inox'!$E$45*2*P49/100+'100 mm Motore Inox'!$E$46*P49/100</f>
        <v>323.44759999999985</v>
      </c>
      <c r="Q50" s="116">
        <f>'100 mm Motore Inox'!$E$21*Q49/100+'100 mm Motore Inox'!$E$22*Q49/100+'100 mm Motore Inox'!$E$23*Q49/100+'100 mm Motore Inox'!$E$24+'100 mm Motore Inox'!$E$25*2+'100 mm Motore Inox'!$E$26*Q49/100+'100 mm Motore Inox'!$E$27+'100 mm Motore Inox'!$E$28+'100 mm Motore Inox'!$E$30*Q49/100+'100 mm Motore Inox'!$E$31+'100 mm Motore Inox'!$E$32+'100 mm Motore Inox'!$E$33+'100 mm Motore Inox'!$E$34+'100 mm Motore Inox'!$E$35+'100 mm Motore Inox'!$E$36+'100 mm Motore Inox'!$E$37+'100 mm Motore Inox'!$E$38+'100 mm Motore Inox'!$E$40*Q49/100+'100 mm Motore Inox'!$E$41+'100 mm Motore Inox'!$E$42+'100 mm Motore Inox'!$E$43*Q49/100+'100 mm Motore Inox'!$E$44*2*Q49/100+'100 mm Motore Inox'!$E$45*2*Q49/100+'100 mm Motore Inox'!$E$46*Q49/100</f>
        <v>332.42299999999989</v>
      </c>
      <c r="R50" s="116">
        <f>'100 mm Motore Inox'!$E$21*R49/100+'100 mm Motore Inox'!$E$22*R49/100+'100 mm Motore Inox'!$E$23*R49/100+'100 mm Motore Inox'!$E$24+'100 mm Motore Inox'!$E$25*2+'100 mm Motore Inox'!$E$26*R49/100+'100 mm Motore Inox'!$E$27+'100 mm Motore Inox'!$E$28+'100 mm Motore Inox'!$E$30*R49/100+'100 mm Motore Inox'!$E$31+'100 mm Motore Inox'!$E$32+'100 mm Motore Inox'!$E$33+'100 mm Motore Inox'!$E$34+'100 mm Motore Inox'!$E$35+'100 mm Motore Inox'!$E$36+'100 mm Motore Inox'!$E$37+'100 mm Motore Inox'!$E$38+'100 mm Motore Inox'!$E$40*R49/100+'100 mm Motore Inox'!$E$41+'100 mm Motore Inox'!$E$42+'100 mm Motore Inox'!$E$43*R49/100+'100 mm Motore Inox'!$E$44*2*R49/100+'100 mm Motore Inox'!$E$45*2*R49/100+'100 mm Motore Inox'!$E$46*R49/100</f>
        <v>341.39839999999992</v>
      </c>
      <c r="S50" s="116">
        <f>'100 mm Motore Inox'!$E$21*S49/100+'100 mm Motore Inox'!$E$22*S49/100+'100 mm Motore Inox'!$E$23*S49/100+'100 mm Motore Inox'!$E$24+'100 mm Motore Inox'!$E$25*2+'100 mm Motore Inox'!$E$26*S49/100+'100 mm Motore Inox'!$E$27+'100 mm Motore Inox'!$E$28+'100 mm Motore Inox'!$E$30*S49/100+'100 mm Motore Inox'!$E$31+'100 mm Motore Inox'!$E$32+'100 mm Motore Inox'!$E$33+'100 mm Motore Inox'!$E$34+'100 mm Motore Inox'!$E$35+'100 mm Motore Inox'!$E$36+'100 mm Motore Inox'!$E$37+'100 mm Motore Inox'!$E$38+'100 mm Motore Inox'!$E$40*S49/100+'100 mm Motore Inox'!$E$41+'100 mm Motore Inox'!$E$42+'100 mm Motore Inox'!$E$43*S49/100+'100 mm Motore Inox'!$E$44*2*S49/100+'100 mm Motore Inox'!$E$45*2*S49/100+'100 mm Motore Inox'!$E$46*S49/100</f>
        <v>350.3737999999999</v>
      </c>
      <c r="T50" s="116">
        <f>'100 mm Motore Inox'!$E$21*T49/100+'100 mm Motore Inox'!$E$22*T49/100+'100 mm Motore Inox'!$E$23*T49/100+'100 mm Motore Inox'!$E$24+'100 mm Motore Inox'!$E$25*2+'100 mm Motore Inox'!$E$26*T49/100+'100 mm Motore Inox'!$E$27+'100 mm Motore Inox'!$E$28+'100 mm Motore Inox'!$E$30*T49/100+'100 mm Motore Inox'!$E$31+'100 mm Motore Inox'!$E$32+'100 mm Motore Inox'!$E$33+'100 mm Motore Inox'!$E$34+'100 mm Motore Inox'!$E$35+'100 mm Motore Inox'!$E$36+'100 mm Motore Inox'!$E$37+'100 mm Motore Inox'!$E$38+'100 mm Motore Inox'!$E$40*T49/100+'100 mm Motore Inox'!$E$41+'100 mm Motore Inox'!$E$42+'100 mm Motore Inox'!$E$43*T49/100+'100 mm Motore Inox'!$E$44*2*T49/100+'100 mm Motore Inox'!$E$45*2*T49/100+'100 mm Motore Inox'!$E$46*T49/100</f>
        <v>359.34920000000005</v>
      </c>
      <c r="U50" s="116">
        <f>'100 mm Motore Inox'!$E$21*U49/100+'100 mm Motore Inox'!$E$22*U49/100+'100 mm Motore Inox'!$E$23*U49/100+'100 mm Motore Inox'!$E$24+'100 mm Motore Inox'!$E$25*2+'100 mm Motore Inox'!$E$26*U49/100+'100 mm Motore Inox'!$E$27+'100 mm Motore Inox'!$E$28+'100 mm Motore Inox'!$E$30*U49/100+'100 mm Motore Inox'!$E$31+'100 mm Motore Inox'!$E$32+'100 mm Motore Inox'!$E$33+'100 mm Motore Inox'!$E$34+'100 mm Motore Inox'!$E$35+'100 mm Motore Inox'!$E$36+'100 mm Motore Inox'!$E$37+'100 mm Motore Inox'!$E$38+'100 mm Motore Inox'!$E$40*U49/100+'100 mm Motore Inox'!$E$41+'100 mm Motore Inox'!$E$42+'100 mm Motore Inox'!$E$43*U49/100+'100 mm Motore Inox'!$E$44*2*U49/100+'100 mm Motore Inox'!$E$45*2*U49/100+'100 mm Motore Inox'!$E$46*U49/100</f>
        <v>368.32459999999992</v>
      </c>
      <c r="V50" s="116">
        <f>'100 mm Motore Inox'!$E$21*V49/100+'100 mm Motore Inox'!$E$22*V49/100+'100 mm Motore Inox'!$E$23*V49/100+'100 mm Motore Inox'!$E$24+'100 mm Motore Inox'!$E$25*2+'100 mm Motore Inox'!$E$26*V49/100+'100 mm Motore Inox'!$E$27+'100 mm Motore Inox'!$E$28+'100 mm Motore Inox'!$E$30*V49/100+'100 mm Motore Inox'!$E$31+'100 mm Motore Inox'!$E$32+'100 mm Motore Inox'!$E$33+'100 mm Motore Inox'!$E$34+'100 mm Motore Inox'!$E$35+'100 mm Motore Inox'!$E$36+'100 mm Motore Inox'!$E$37+'100 mm Motore Inox'!$E$38+'100 mm Motore Inox'!$E$40*V49/100+'100 mm Motore Inox'!$E$41+'100 mm Motore Inox'!$E$42+'100 mm Motore Inox'!$E$43*V49/100+'100 mm Motore Inox'!$E$44*2*V49/100+'100 mm Motore Inox'!$E$45*2*V49/100+'100 mm Motore Inox'!$E$46*V49/100</f>
        <v>377.30000000000007</v>
      </c>
    </row>
    <row r="51" spans="1:22" x14ac:dyDescent="0.25">
      <c r="A51" s="1">
        <v>110</v>
      </c>
      <c r="B51" s="117">
        <f>B50</f>
        <v>197.79199999999992</v>
      </c>
      <c r="C51" s="117">
        <f t="shared" ref="C51:V63" si="21">C50</f>
        <v>206.76739999999992</v>
      </c>
      <c r="D51" s="117">
        <f t="shared" si="21"/>
        <v>215.74279999999993</v>
      </c>
      <c r="E51" s="117">
        <f t="shared" si="21"/>
        <v>224.71819999999997</v>
      </c>
      <c r="F51" s="117">
        <f t="shared" si="21"/>
        <v>233.69359999999995</v>
      </c>
      <c r="G51" s="117">
        <f t="shared" si="21"/>
        <v>242.66899999999993</v>
      </c>
      <c r="H51" s="117">
        <f t="shared" si="21"/>
        <v>251.64439999999991</v>
      </c>
      <c r="I51" s="117">
        <f t="shared" si="21"/>
        <v>260.61979999999988</v>
      </c>
      <c r="J51" s="117">
        <f t="shared" si="21"/>
        <v>269.59519999999998</v>
      </c>
      <c r="K51" s="117">
        <f t="shared" si="21"/>
        <v>278.5705999999999</v>
      </c>
      <c r="L51" s="117">
        <f t="shared" si="21"/>
        <v>287.54599999999988</v>
      </c>
      <c r="M51" s="117">
        <f t="shared" si="21"/>
        <v>296.52139999999991</v>
      </c>
      <c r="N51" s="117">
        <f t="shared" si="21"/>
        <v>305.49679999999995</v>
      </c>
      <c r="O51" s="117">
        <f t="shared" si="21"/>
        <v>314.47219999999993</v>
      </c>
      <c r="P51" s="117">
        <f t="shared" si="21"/>
        <v>323.44759999999985</v>
      </c>
      <c r="Q51" s="117">
        <f t="shared" si="21"/>
        <v>332.42299999999989</v>
      </c>
      <c r="R51" s="117">
        <f t="shared" si="21"/>
        <v>341.39839999999992</v>
      </c>
      <c r="S51" s="117">
        <f t="shared" si="21"/>
        <v>350.3737999999999</v>
      </c>
      <c r="T51" s="117">
        <f t="shared" si="21"/>
        <v>359.34920000000005</v>
      </c>
      <c r="U51" s="117">
        <f t="shared" si="21"/>
        <v>368.32459999999992</v>
      </c>
      <c r="V51" s="117">
        <f t="shared" si="21"/>
        <v>377.30000000000007</v>
      </c>
    </row>
    <row r="52" spans="1:22" x14ac:dyDescent="0.25">
      <c r="A52" s="1">
        <v>120</v>
      </c>
      <c r="B52" s="117">
        <f t="shared" ref="B52:Q67" si="22">B51</f>
        <v>197.79199999999992</v>
      </c>
      <c r="C52" s="117">
        <f t="shared" si="21"/>
        <v>206.76739999999992</v>
      </c>
      <c r="D52" s="117">
        <f t="shared" si="21"/>
        <v>215.74279999999993</v>
      </c>
      <c r="E52" s="117">
        <f t="shared" si="21"/>
        <v>224.71819999999997</v>
      </c>
      <c r="F52" s="117">
        <f t="shared" si="21"/>
        <v>233.69359999999995</v>
      </c>
      <c r="G52" s="117">
        <f t="shared" si="21"/>
        <v>242.66899999999993</v>
      </c>
      <c r="H52" s="117">
        <f t="shared" si="21"/>
        <v>251.64439999999991</v>
      </c>
      <c r="I52" s="117">
        <f t="shared" si="21"/>
        <v>260.61979999999988</v>
      </c>
      <c r="J52" s="117">
        <f t="shared" si="21"/>
        <v>269.59519999999998</v>
      </c>
      <c r="K52" s="117">
        <f t="shared" si="21"/>
        <v>278.5705999999999</v>
      </c>
      <c r="L52" s="117">
        <f t="shared" si="21"/>
        <v>287.54599999999988</v>
      </c>
      <c r="M52" s="117">
        <f t="shared" si="21"/>
        <v>296.52139999999991</v>
      </c>
      <c r="N52" s="117">
        <f t="shared" si="21"/>
        <v>305.49679999999995</v>
      </c>
      <c r="O52" s="117">
        <f t="shared" si="21"/>
        <v>314.47219999999993</v>
      </c>
      <c r="P52" s="117">
        <f t="shared" si="21"/>
        <v>323.44759999999985</v>
      </c>
      <c r="Q52" s="117">
        <f t="shared" si="21"/>
        <v>332.42299999999989</v>
      </c>
      <c r="R52" s="117">
        <f t="shared" si="21"/>
        <v>341.39839999999992</v>
      </c>
      <c r="S52" s="117">
        <f t="shared" si="21"/>
        <v>350.3737999999999</v>
      </c>
      <c r="T52" s="117">
        <f t="shared" si="21"/>
        <v>359.34920000000005</v>
      </c>
      <c r="U52" s="117">
        <f t="shared" si="21"/>
        <v>368.32459999999992</v>
      </c>
      <c r="V52" s="117">
        <f t="shared" si="21"/>
        <v>377.30000000000007</v>
      </c>
    </row>
    <row r="53" spans="1:22" x14ac:dyDescent="0.25">
      <c r="A53" s="1">
        <v>130</v>
      </c>
      <c r="B53" s="117">
        <f t="shared" si="22"/>
        <v>197.79199999999992</v>
      </c>
      <c r="C53" s="117">
        <f t="shared" si="21"/>
        <v>206.76739999999992</v>
      </c>
      <c r="D53" s="117">
        <f t="shared" si="21"/>
        <v>215.74279999999993</v>
      </c>
      <c r="E53" s="117">
        <f t="shared" si="21"/>
        <v>224.71819999999997</v>
      </c>
      <c r="F53" s="117">
        <f t="shared" si="21"/>
        <v>233.69359999999995</v>
      </c>
      <c r="G53" s="117">
        <f t="shared" si="21"/>
        <v>242.66899999999993</v>
      </c>
      <c r="H53" s="117">
        <f t="shared" si="21"/>
        <v>251.64439999999991</v>
      </c>
      <c r="I53" s="117">
        <f t="shared" si="21"/>
        <v>260.61979999999988</v>
      </c>
      <c r="J53" s="117">
        <f t="shared" si="21"/>
        <v>269.59519999999998</v>
      </c>
      <c r="K53" s="117">
        <f t="shared" si="21"/>
        <v>278.5705999999999</v>
      </c>
      <c r="L53" s="117">
        <f t="shared" si="21"/>
        <v>287.54599999999988</v>
      </c>
      <c r="M53" s="117">
        <f t="shared" si="21"/>
        <v>296.52139999999991</v>
      </c>
      <c r="N53" s="117">
        <f t="shared" si="21"/>
        <v>305.49679999999995</v>
      </c>
      <c r="O53" s="117">
        <f t="shared" si="21"/>
        <v>314.47219999999993</v>
      </c>
      <c r="P53" s="117">
        <f t="shared" si="21"/>
        <v>323.44759999999985</v>
      </c>
      <c r="Q53" s="117">
        <f t="shared" si="21"/>
        <v>332.42299999999989</v>
      </c>
      <c r="R53" s="117">
        <f t="shared" si="21"/>
        <v>341.39839999999992</v>
      </c>
      <c r="S53" s="117">
        <f t="shared" si="21"/>
        <v>350.3737999999999</v>
      </c>
      <c r="T53" s="117">
        <f t="shared" si="21"/>
        <v>359.34920000000005</v>
      </c>
      <c r="U53" s="117">
        <f t="shared" si="21"/>
        <v>368.32459999999992</v>
      </c>
      <c r="V53" s="117">
        <f t="shared" si="21"/>
        <v>377.30000000000007</v>
      </c>
    </row>
    <row r="54" spans="1:22" x14ac:dyDescent="0.25">
      <c r="A54" s="1">
        <v>140</v>
      </c>
      <c r="B54" s="117">
        <f t="shared" si="22"/>
        <v>197.79199999999992</v>
      </c>
      <c r="C54" s="117">
        <f t="shared" si="21"/>
        <v>206.76739999999992</v>
      </c>
      <c r="D54" s="117">
        <f t="shared" si="21"/>
        <v>215.74279999999993</v>
      </c>
      <c r="E54" s="117">
        <f t="shared" si="21"/>
        <v>224.71819999999997</v>
      </c>
      <c r="F54" s="117">
        <f t="shared" si="21"/>
        <v>233.69359999999995</v>
      </c>
      <c r="G54" s="117">
        <f t="shared" si="21"/>
        <v>242.66899999999993</v>
      </c>
      <c r="H54" s="117">
        <f t="shared" si="21"/>
        <v>251.64439999999991</v>
      </c>
      <c r="I54" s="117">
        <f t="shared" si="21"/>
        <v>260.61979999999988</v>
      </c>
      <c r="J54" s="117">
        <f t="shared" si="21"/>
        <v>269.59519999999998</v>
      </c>
      <c r="K54" s="117">
        <f t="shared" si="21"/>
        <v>278.5705999999999</v>
      </c>
      <c r="L54" s="117">
        <f t="shared" si="21"/>
        <v>287.54599999999988</v>
      </c>
      <c r="M54" s="117">
        <f t="shared" si="21"/>
        <v>296.52139999999991</v>
      </c>
      <c r="N54" s="117">
        <f t="shared" si="21"/>
        <v>305.49679999999995</v>
      </c>
      <c r="O54" s="117">
        <f t="shared" si="21"/>
        <v>314.47219999999993</v>
      </c>
      <c r="P54" s="117">
        <f t="shared" si="21"/>
        <v>323.44759999999985</v>
      </c>
      <c r="Q54" s="117">
        <f t="shared" si="21"/>
        <v>332.42299999999989</v>
      </c>
      <c r="R54" s="117">
        <f t="shared" si="21"/>
        <v>341.39839999999992</v>
      </c>
      <c r="S54" s="117">
        <f t="shared" si="21"/>
        <v>350.3737999999999</v>
      </c>
      <c r="T54" s="117">
        <f t="shared" si="21"/>
        <v>359.34920000000005</v>
      </c>
      <c r="U54" s="117">
        <f t="shared" si="21"/>
        <v>368.32459999999992</v>
      </c>
      <c r="V54" s="117">
        <f t="shared" si="21"/>
        <v>377.30000000000007</v>
      </c>
    </row>
    <row r="55" spans="1:22" x14ac:dyDescent="0.25">
      <c r="A55" s="1">
        <v>150</v>
      </c>
      <c r="B55" s="117">
        <f t="shared" si="22"/>
        <v>197.79199999999992</v>
      </c>
      <c r="C55" s="117">
        <f t="shared" si="21"/>
        <v>206.76739999999992</v>
      </c>
      <c r="D55" s="117">
        <f t="shared" si="21"/>
        <v>215.74279999999993</v>
      </c>
      <c r="E55" s="117">
        <f t="shared" si="21"/>
        <v>224.71819999999997</v>
      </c>
      <c r="F55" s="117">
        <f t="shared" si="21"/>
        <v>233.69359999999995</v>
      </c>
      <c r="G55" s="117">
        <f t="shared" si="21"/>
        <v>242.66899999999993</v>
      </c>
      <c r="H55" s="117">
        <f t="shared" si="21"/>
        <v>251.64439999999991</v>
      </c>
      <c r="I55" s="117">
        <f t="shared" si="21"/>
        <v>260.61979999999988</v>
      </c>
      <c r="J55" s="117">
        <f t="shared" si="21"/>
        <v>269.59519999999998</v>
      </c>
      <c r="K55" s="117">
        <f t="shared" si="21"/>
        <v>278.5705999999999</v>
      </c>
      <c r="L55" s="117">
        <f t="shared" si="21"/>
        <v>287.54599999999988</v>
      </c>
      <c r="M55" s="117">
        <f t="shared" si="21"/>
        <v>296.52139999999991</v>
      </c>
      <c r="N55" s="117">
        <f t="shared" si="21"/>
        <v>305.49679999999995</v>
      </c>
      <c r="O55" s="117">
        <f t="shared" si="21"/>
        <v>314.47219999999993</v>
      </c>
      <c r="P55" s="117">
        <f t="shared" si="21"/>
        <v>323.44759999999985</v>
      </c>
      <c r="Q55" s="117">
        <f t="shared" si="21"/>
        <v>332.42299999999989</v>
      </c>
      <c r="R55" s="117">
        <f t="shared" si="21"/>
        <v>341.39839999999992</v>
      </c>
      <c r="S55" s="117">
        <f t="shared" si="21"/>
        <v>350.3737999999999</v>
      </c>
      <c r="T55" s="117">
        <f t="shared" si="21"/>
        <v>359.34920000000005</v>
      </c>
      <c r="U55" s="117">
        <f t="shared" si="21"/>
        <v>368.32459999999992</v>
      </c>
      <c r="V55" s="117">
        <f t="shared" si="21"/>
        <v>377.30000000000007</v>
      </c>
    </row>
    <row r="56" spans="1:22" x14ac:dyDescent="0.25">
      <c r="A56" s="1">
        <v>160</v>
      </c>
      <c r="B56" s="117">
        <f t="shared" si="22"/>
        <v>197.79199999999992</v>
      </c>
      <c r="C56" s="117">
        <f t="shared" si="21"/>
        <v>206.76739999999992</v>
      </c>
      <c r="D56" s="117">
        <f t="shared" si="21"/>
        <v>215.74279999999993</v>
      </c>
      <c r="E56" s="117">
        <f t="shared" si="21"/>
        <v>224.71819999999997</v>
      </c>
      <c r="F56" s="117">
        <f t="shared" si="21"/>
        <v>233.69359999999995</v>
      </c>
      <c r="G56" s="117">
        <f t="shared" si="21"/>
        <v>242.66899999999993</v>
      </c>
      <c r="H56" s="117">
        <f t="shared" si="21"/>
        <v>251.64439999999991</v>
      </c>
      <c r="I56" s="117">
        <f t="shared" si="21"/>
        <v>260.61979999999988</v>
      </c>
      <c r="J56" s="117">
        <f t="shared" si="21"/>
        <v>269.59519999999998</v>
      </c>
      <c r="K56" s="117">
        <f t="shared" si="21"/>
        <v>278.5705999999999</v>
      </c>
      <c r="L56" s="117">
        <f t="shared" si="21"/>
        <v>287.54599999999988</v>
      </c>
      <c r="M56" s="117">
        <f t="shared" si="21"/>
        <v>296.52139999999991</v>
      </c>
      <c r="N56" s="117">
        <f t="shared" si="21"/>
        <v>305.49679999999995</v>
      </c>
      <c r="O56" s="117">
        <f t="shared" si="21"/>
        <v>314.47219999999993</v>
      </c>
      <c r="P56" s="117">
        <f t="shared" si="21"/>
        <v>323.44759999999985</v>
      </c>
      <c r="Q56" s="117">
        <f t="shared" si="21"/>
        <v>332.42299999999989</v>
      </c>
      <c r="R56" s="117">
        <f t="shared" si="21"/>
        <v>341.39839999999992</v>
      </c>
      <c r="S56" s="117">
        <f t="shared" si="21"/>
        <v>350.3737999999999</v>
      </c>
      <c r="T56" s="117">
        <f t="shared" si="21"/>
        <v>359.34920000000005</v>
      </c>
      <c r="U56" s="117">
        <f t="shared" si="21"/>
        <v>368.32459999999992</v>
      </c>
      <c r="V56" s="117">
        <f t="shared" si="21"/>
        <v>377.30000000000007</v>
      </c>
    </row>
    <row r="57" spans="1:22" x14ac:dyDescent="0.25">
      <c r="A57" s="1">
        <v>170</v>
      </c>
      <c r="B57" s="117">
        <f t="shared" si="22"/>
        <v>197.79199999999992</v>
      </c>
      <c r="C57" s="117">
        <f t="shared" si="21"/>
        <v>206.76739999999992</v>
      </c>
      <c r="D57" s="117">
        <f t="shared" si="21"/>
        <v>215.74279999999993</v>
      </c>
      <c r="E57" s="117">
        <f t="shared" si="21"/>
        <v>224.71819999999997</v>
      </c>
      <c r="F57" s="117">
        <f t="shared" si="21"/>
        <v>233.69359999999995</v>
      </c>
      <c r="G57" s="117">
        <f t="shared" si="21"/>
        <v>242.66899999999993</v>
      </c>
      <c r="H57" s="117">
        <f t="shared" si="21"/>
        <v>251.64439999999991</v>
      </c>
      <c r="I57" s="117">
        <f t="shared" si="21"/>
        <v>260.61979999999988</v>
      </c>
      <c r="J57" s="117">
        <f t="shared" si="21"/>
        <v>269.59519999999998</v>
      </c>
      <c r="K57" s="117">
        <f t="shared" si="21"/>
        <v>278.5705999999999</v>
      </c>
      <c r="L57" s="117">
        <f t="shared" si="21"/>
        <v>287.54599999999988</v>
      </c>
      <c r="M57" s="117">
        <f t="shared" si="21"/>
        <v>296.52139999999991</v>
      </c>
      <c r="N57" s="117">
        <f t="shared" si="21"/>
        <v>305.49679999999995</v>
      </c>
      <c r="O57" s="117">
        <f t="shared" si="21"/>
        <v>314.47219999999993</v>
      </c>
      <c r="P57" s="117">
        <f t="shared" si="21"/>
        <v>323.44759999999985</v>
      </c>
      <c r="Q57" s="117">
        <f t="shared" si="21"/>
        <v>332.42299999999989</v>
      </c>
      <c r="R57" s="117">
        <f t="shared" si="21"/>
        <v>341.39839999999992</v>
      </c>
      <c r="S57" s="117">
        <f t="shared" si="21"/>
        <v>350.3737999999999</v>
      </c>
      <c r="T57" s="117">
        <f t="shared" si="21"/>
        <v>359.34920000000005</v>
      </c>
      <c r="U57" s="117">
        <f t="shared" si="21"/>
        <v>368.32459999999992</v>
      </c>
      <c r="V57" s="117">
        <f t="shared" si="21"/>
        <v>377.30000000000007</v>
      </c>
    </row>
    <row r="58" spans="1:22" x14ac:dyDescent="0.25">
      <c r="A58" s="1">
        <v>180</v>
      </c>
      <c r="B58" s="117">
        <f t="shared" si="22"/>
        <v>197.79199999999992</v>
      </c>
      <c r="C58" s="117">
        <f t="shared" si="21"/>
        <v>206.76739999999992</v>
      </c>
      <c r="D58" s="117">
        <f t="shared" si="21"/>
        <v>215.74279999999993</v>
      </c>
      <c r="E58" s="117">
        <f t="shared" si="21"/>
        <v>224.71819999999997</v>
      </c>
      <c r="F58" s="117">
        <f t="shared" si="21"/>
        <v>233.69359999999995</v>
      </c>
      <c r="G58" s="117">
        <f t="shared" si="21"/>
        <v>242.66899999999993</v>
      </c>
      <c r="H58" s="117">
        <f t="shared" si="21"/>
        <v>251.64439999999991</v>
      </c>
      <c r="I58" s="117">
        <f t="shared" si="21"/>
        <v>260.61979999999988</v>
      </c>
      <c r="J58" s="117">
        <f t="shared" si="21"/>
        <v>269.59519999999998</v>
      </c>
      <c r="K58" s="117">
        <f t="shared" si="21"/>
        <v>278.5705999999999</v>
      </c>
      <c r="L58" s="117">
        <f t="shared" si="21"/>
        <v>287.54599999999988</v>
      </c>
      <c r="M58" s="117">
        <f t="shared" si="21"/>
        <v>296.52139999999991</v>
      </c>
      <c r="N58" s="117">
        <f t="shared" si="21"/>
        <v>305.49679999999995</v>
      </c>
      <c r="O58" s="117">
        <f t="shared" si="21"/>
        <v>314.47219999999993</v>
      </c>
      <c r="P58" s="117">
        <f t="shared" si="21"/>
        <v>323.44759999999985</v>
      </c>
      <c r="Q58" s="117">
        <f t="shared" si="21"/>
        <v>332.42299999999989</v>
      </c>
      <c r="R58" s="117">
        <f t="shared" si="21"/>
        <v>341.39839999999992</v>
      </c>
      <c r="S58" s="117">
        <f t="shared" si="21"/>
        <v>350.3737999999999</v>
      </c>
      <c r="T58" s="117">
        <f t="shared" si="21"/>
        <v>359.34920000000005</v>
      </c>
      <c r="U58" s="117">
        <f t="shared" si="21"/>
        <v>368.32459999999992</v>
      </c>
      <c r="V58" s="117">
        <f t="shared" si="21"/>
        <v>377.30000000000007</v>
      </c>
    </row>
    <row r="59" spans="1:22" x14ac:dyDescent="0.25">
      <c r="A59" s="1">
        <v>190</v>
      </c>
      <c r="B59" s="117">
        <f t="shared" si="22"/>
        <v>197.79199999999992</v>
      </c>
      <c r="C59" s="117">
        <f t="shared" si="21"/>
        <v>206.76739999999992</v>
      </c>
      <c r="D59" s="117">
        <f t="shared" si="21"/>
        <v>215.74279999999993</v>
      </c>
      <c r="E59" s="117">
        <f t="shared" si="21"/>
        <v>224.71819999999997</v>
      </c>
      <c r="F59" s="117">
        <f t="shared" si="21"/>
        <v>233.69359999999995</v>
      </c>
      <c r="G59" s="117">
        <f t="shared" si="21"/>
        <v>242.66899999999993</v>
      </c>
      <c r="H59" s="117">
        <f t="shared" si="21"/>
        <v>251.64439999999991</v>
      </c>
      <c r="I59" s="117">
        <f t="shared" si="21"/>
        <v>260.61979999999988</v>
      </c>
      <c r="J59" s="117">
        <f t="shared" si="21"/>
        <v>269.59519999999998</v>
      </c>
      <c r="K59" s="117">
        <f t="shared" si="21"/>
        <v>278.5705999999999</v>
      </c>
      <c r="L59" s="117">
        <f t="shared" si="21"/>
        <v>287.54599999999988</v>
      </c>
      <c r="M59" s="117">
        <f t="shared" si="21"/>
        <v>296.52139999999991</v>
      </c>
      <c r="N59" s="117">
        <f t="shared" si="21"/>
        <v>305.49679999999995</v>
      </c>
      <c r="O59" s="117">
        <f t="shared" si="21"/>
        <v>314.47219999999993</v>
      </c>
      <c r="P59" s="117">
        <f t="shared" si="21"/>
        <v>323.44759999999985</v>
      </c>
      <c r="Q59" s="117">
        <f t="shared" si="21"/>
        <v>332.42299999999989</v>
      </c>
      <c r="R59" s="117">
        <f t="shared" si="21"/>
        <v>341.39839999999992</v>
      </c>
      <c r="S59" s="117">
        <f t="shared" si="21"/>
        <v>350.3737999999999</v>
      </c>
      <c r="T59" s="117">
        <f t="shared" si="21"/>
        <v>359.34920000000005</v>
      </c>
      <c r="U59" s="117">
        <f t="shared" si="21"/>
        <v>368.32459999999992</v>
      </c>
      <c r="V59" s="117">
        <f t="shared" si="21"/>
        <v>377.30000000000007</v>
      </c>
    </row>
    <row r="60" spans="1:22" x14ac:dyDescent="0.25">
      <c r="A60" s="1">
        <v>200</v>
      </c>
      <c r="B60" s="117">
        <f t="shared" si="22"/>
        <v>197.79199999999992</v>
      </c>
      <c r="C60" s="117">
        <f t="shared" si="21"/>
        <v>206.76739999999992</v>
      </c>
      <c r="D60" s="117">
        <f t="shared" si="21"/>
        <v>215.74279999999993</v>
      </c>
      <c r="E60" s="117">
        <f t="shared" si="21"/>
        <v>224.71819999999997</v>
      </c>
      <c r="F60" s="117">
        <f t="shared" si="21"/>
        <v>233.69359999999995</v>
      </c>
      <c r="G60" s="117">
        <f t="shared" si="21"/>
        <v>242.66899999999993</v>
      </c>
      <c r="H60" s="117">
        <f t="shared" si="21"/>
        <v>251.64439999999991</v>
      </c>
      <c r="I60" s="117">
        <f t="shared" si="21"/>
        <v>260.61979999999988</v>
      </c>
      <c r="J60" s="117">
        <f t="shared" si="21"/>
        <v>269.59519999999998</v>
      </c>
      <c r="K60" s="117">
        <f t="shared" si="21"/>
        <v>278.5705999999999</v>
      </c>
      <c r="L60" s="117">
        <f t="shared" si="21"/>
        <v>287.54599999999988</v>
      </c>
      <c r="M60" s="117">
        <f t="shared" si="21"/>
        <v>296.52139999999991</v>
      </c>
      <c r="N60" s="117">
        <f t="shared" si="21"/>
        <v>305.49679999999995</v>
      </c>
      <c r="O60" s="117">
        <f t="shared" si="21"/>
        <v>314.47219999999993</v>
      </c>
      <c r="P60" s="117">
        <f t="shared" si="21"/>
        <v>323.44759999999985</v>
      </c>
      <c r="Q60" s="117">
        <f t="shared" si="21"/>
        <v>332.42299999999989</v>
      </c>
      <c r="R60" s="117">
        <f t="shared" si="21"/>
        <v>341.39839999999992</v>
      </c>
      <c r="S60" s="117">
        <f t="shared" si="21"/>
        <v>350.3737999999999</v>
      </c>
      <c r="T60" s="117">
        <f t="shared" si="21"/>
        <v>359.34920000000005</v>
      </c>
      <c r="U60" s="117">
        <f t="shared" si="21"/>
        <v>368.32459999999992</v>
      </c>
      <c r="V60" s="117">
        <f t="shared" si="21"/>
        <v>377.30000000000007</v>
      </c>
    </row>
    <row r="61" spans="1:22" x14ac:dyDescent="0.25">
      <c r="A61" s="1">
        <v>210</v>
      </c>
      <c r="B61" s="117">
        <f t="shared" si="22"/>
        <v>197.79199999999992</v>
      </c>
      <c r="C61" s="117">
        <f t="shared" si="21"/>
        <v>206.76739999999992</v>
      </c>
      <c r="D61" s="117">
        <f t="shared" si="21"/>
        <v>215.74279999999993</v>
      </c>
      <c r="E61" s="117">
        <f t="shared" si="21"/>
        <v>224.71819999999997</v>
      </c>
      <c r="F61" s="117">
        <f t="shared" si="21"/>
        <v>233.69359999999995</v>
      </c>
      <c r="G61" s="117">
        <f t="shared" si="21"/>
        <v>242.66899999999993</v>
      </c>
      <c r="H61" s="117">
        <f t="shared" si="21"/>
        <v>251.64439999999991</v>
      </c>
      <c r="I61" s="117">
        <f t="shared" si="21"/>
        <v>260.61979999999988</v>
      </c>
      <c r="J61" s="117">
        <f t="shared" si="21"/>
        <v>269.59519999999998</v>
      </c>
      <c r="K61" s="117">
        <f t="shared" si="21"/>
        <v>278.5705999999999</v>
      </c>
      <c r="L61" s="117">
        <f t="shared" si="21"/>
        <v>287.54599999999988</v>
      </c>
      <c r="M61" s="117">
        <f t="shared" si="21"/>
        <v>296.52139999999991</v>
      </c>
      <c r="N61" s="117">
        <f t="shared" si="21"/>
        <v>305.49679999999995</v>
      </c>
      <c r="O61" s="117">
        <f t="shared" si="21"/>
        <v>314.47219999999993</v>
      </c>
      <c r="P61" s="117">
        <f t="shared" si="21"/>
        <v>323.44759999999985</v>
      </c>
      <c r="Q61" s="117">
        <f t="shared" si="21"/>
        <v>332.42299999999989</v>
      </c>
      <c r="R61" s="117">
        <f t="shared" si="21"/>
        <v>341.39839999999992</v>
      </c>
      <c r="S61" s="117">
        <f t="shared" si="21"/>
        <v>350.3737999999999</v>
      </c>
      <c r="T61" s="117">
        <f t="shared" si="21"/>
        <v>359.34920000000005</v>
      </c>
      <c r="U61" s="117">
        <f t="shared" si="21"/>
        <v>368.32459999999992</v>
      </c>
      <c r="V61" s="117">
        <f t="shared" si="21"/>
        <v>377.30000000000007</v>
      </c>
    </row>
    <row r="62" spans="1:22" x14ac:dyDescent="0.25">
      <c r="A62" s="1">
        <v>220</v>
      </c>
      <c r="B62" s="117">
        <f t="shared" si="22"/>
        <v>197.79199999999992</v>
      </c>
      <c r="C62" s="117">
        <f t="shared" si="21"/>
        <v>206.76739999999992</v>
      </c>
      <c r="D62" s="117">
        <f t="shared" si="21"/>
        <v>215.74279999999993</v>
      </c>
      <c r="E62" s="117">
        <f t="shared" si="21"/>
        <v>224.71819999999997</v>
      </c>
      <c r="F62" s="117">
        <f t="shared" si="21"/>
        <v>233.69359999999995</v>
      </c>
      <c r="G62" s="117">
        <f t="shared" si="21"/>
        <v>242.66899999999993</v>
      </c>
      <c r="H62" s="117">
        <f t="shared" si="21"/>
        <v>251.64439999999991</v>
      </c>
      <c r="I62" s="117">
        <f t="shared" si="21"/>
        <v>260.61979999999988</v>
      </c>
      <c r="J62" s="117">
        <f t="shared" si="21"/>
        <v>269.59519999999998</v>
      </c>
      <c r="K62" s="117">
        <f t="shared" si="21"/>
        <v>278.5705999999999</v>
      </c>
      <c r="L62" s="117">
        <f t="shared" si="21"/>
        <v>287.54599999999988</v>
      </c>
      <c r="M62" s="117">
        <f t="shared" si="21"/>
        <v>296.52139999999991</v>
      </c>
      <c r="N62" s="117">
        <f t="shared" si="21"/>
        <v>305.49679999999995</v>
      </c>
      <c r="O62" s="117">
        <f t="shared" si="21"/>
        <v>314.47219999999993</v>
      </c>
      <c r="P62" s="117">
        <f t="shared" si="21"/>
        <v>323.44759999999985</v>
      </c>
      <c r="Q62" s="117">
        <f t="shared" si="21"/>
        <v>332.42299999999989</v>
      </c>
      <c r="R62" s="117">
        <f t="shared" si="21"/>
        <v>341.39839999999992</v>
      </c>
      <c r="S62" s="117">
        <f t="shared" si="21"/>
        <v>350.3737999999999</v>
      </c>
      <c r="T62" s="117">
        <f t="shared" si="21"/>
        <v>359.34920000000005</v>
      </c>
      <c r="U62" s="117">
        <f t="shared" si="21"/>
        <v>368.32459999999992</v>
      </c>
      <c r="V62" s="117">
        <f t="shared" si="21"/>
        <v>377.30000000000007</v>
      </c>
    </row>
    <row r="63" spans="1:22" x14ac:dyDescent="0.25">
      <c r="A63" s="1">
        <v>230</v>
      </c>
      <c r="B63" s="117">
        <f t="shared" si="22"/>
        <v>197.79199999999992</v>
      </c>
      <c r="C63" s="117">
        <f t="shared" si="21"/>
        <v>206.76739999999992</v>
      </c>
      <c r="D63" s="117">
        <f t="shared" si="21"/>
        <v>215.74279999999993</v>
      </c>
      <c r="E63" s="117">
        <f t="shared" si="21"/>
        <v>224.71819999999997</v>
      </c>
      <c r="F63" s="117">
        <f t="shared" si="21"/>
        <v>233.69359999999995</v>
      </c>
      <c r="G63" s="117">
        <f t="shared" si="21"/>
        <v>242.66899999999993</v>
      </c>
      <c r="H63" s="117">
        <f t="shared" si="21"/>
        <v>251.64439999999991</v>
      </c>
      <c r="I63" s="117">
        <f t="shared" si="21"/>
        <v>260.61979999999988</v>
      </c>
      <c r="J63" s="117">
        <f t="shared" si="21"/>
        <v>269.59519999999998</v>
      </c>
      <c r="K63" s="117">
        <f t="shared" si="21"/>
        <v>278.5705999999999</v>
      </c>
      <c r="L63" s="117">
        <f t="shared" si="21"/>
        <v>287.54599999999988</v>
      </c>
      <c r="M63" s="117">
        <f t="shared" si="21"/>
        <v>296.52139999999991</v>
      </c>
      <c r="N63" s="117">
        <f t="shared" si="21"/>
        <v>305.49679999999995</v>
      </c>
      <c r="O63" s="117">
        <f t="shared" si="21"/>
        <v>314.47219999999993</v>
      </c>
      <c r="P63" s="117">
        <f t="shared" si="21"/>
        <v>323.44759999999985</v>
      </c>
      <c r="Q63" s="117">
        <f t="shared" si="21"/>
        <v>332.42299999999989</v>
      </c>
      <c r="R63" s="117">
        <f t="shared" ref="R63:V70" si="23">R62</f>
        <v>341.39839999999992</v>
      </c>
      <c r="S63" s="117">
        <f t="shared" si="23"/>
        <v>350.3737999999999</v>
      </c>
      <c r="T63" s="117">
        <f t="shared" si="23"/>
        <v>359.34920000000005</v>
      </c>
      <c r="U63" s="117">
        <f t="shared" si="23"/>
        <v>368.32459999999992</v>
      </c>
      <c r="V63" s="117">
        <f t="shared" si="23"/>
        <v>377.30000000000007</v>
      </c>
    </row>
    <row r="64" spans="1:22" x14ac:dyDescent="0.25">
      <c r="A64" s="1">
        <v>240</v>
      </c>
      <c r="B64" s="117">
        <f t="shared" si="22"/>
        <v>197.79199999999992</v>
      </c>
      <c r="C64" s="117">
        <f t="shared" si="22"/>
        <v>206.76739999999992</v>
      </c>
      <c r="D64" s="117">
        <f t="shared" si="22"/>
        <v>215.74279999999993</v>
      </c>
      <c r="E64" s="117">
        <f t="shared" si="22"/>
        <v>224.71819999999997</v>
      </c>
      <c r="F64" s="117">
        <f t="shared" si="22"/>
        <v>233.69359999999995</v>
      </c>
      <c r="G64" s="117">
        <f t="shared" si="22"/>
        <v>242.66899999999993</v>
      </c>
      <c r="H64" s="117">
        <f t="shared" si="22"/>
        <v>251.64439999999991</v>
      </c>
      <c r="I64" s="117">
        <f t="shared" si="22"/>
        <v>260.61979999999988</v>
      </c>
      <c r="J64" s="117">
        <f t="shared" si="22"/>
        <v>269.59519999999998</v>
      </c>
      <c r="K64" s="117">
        <f t="shared" si="22"/>
        <v>278.5705999999999</v>
      </c>
      <c r="L64" s="117">
        <f t="shared" si="22"/>
        <v>287.54599999999988</v>
      </c>
      <c r="M64" s="117">
        <f t="shared" si="22"/>
        <v>296.52139999999991</v>
      </c>
      <c r="N64" s="117">
        <f t="shared" si="22"/>
        <v>305.49679999999995</v>
      </c>
      <c r="O64" s="117">
        <f t="shared" si="22"/>
        <v>314.47219999999993</v>
      </c>
      <c r="P64" s="117">
        <f t="shared" si="22"/>
        <v>323.44759999999985</v>
      </c>
      <c r="Q64" s="117">
        <f t="shared" si="22"/>
        <v>332.42299999999989</v>
      </c>
      <c r="R64" s="117">
        <f t="shared" si="23"/>
        <v>341.39839999999992</v>
      </c>
      <c r="S64" s="117">
        <f t="shared" si="23"/>
        <v>350.3737999999999</v>
      </c>
      <c r="T64" s="117">
        <f t="shared" si="23"/>
        <v>359.34920000000005</v>
      </c>
      <c r="U64" s="117">
        <f t="shared" si="23"/>
        <v>368.32459999999992</v>
      </c>
      <c r="V64" s="117">
        <f t="shared" si="23"/>
        <v>377.30000000000007</v>
      </c>
    </row>
    <row r="65" spans="1:22" x14ac:dyDescent="0.25">
      <c r="A65" s="1">
        <v>250</v>
      </c>
      <c r="B65" s="117">
        <f t="shared" si="22"/>
        <v>197.79199999999992</v>
      </c>
      <c r="C65" s="117">
        <f t="shared" si="22"/>
        <v>206.76739999999992</v>
      </c>
      <c r="D65" s="117">
        <f t="shared" si="22"/>
        <v>215.74279999999993</v>
      </c>
      <c r="E65" s="117">
        <f t="shared" si="22"/>
        <v>224.71819999999997</v>
      </c>
      <c r="F65" s="117">
        <f t="shared" si="22"/>
        <v>233.69359999999995</v>
      </c>
      <c r="G65" s="117">
        <f t="shared" si="22"/>
        <v>242.66899999999993</v>
      </c>
      <c r="H65" s="117">
        <f t="shared" si="22"/>
        <v>251.64439999999991</v>
      </c>
      <c r="I65" s="117">
        <f t="shared" si="22"/>
        <v>260.61979999999988</v>
      </c>
      <c r="J65" s="117">
        <f t="shared" si="22"/>
        <v>269.59519999999998</v>
      </c>
      <c r="K65" s="117">
        <f t="shared" si="22"/>
        <v>278.5705999999999</v>
      </c>
      <c r="L65" s="117">
        <f t="shared" si="22"/>
        <v>287.54599999999988</v>
      </c>
      <c r="M65" s="117">
        <f t="shared" si="22"/>
        <v>296.52139999999991</v>
      </c>
      <c r="N65" s="117">
        <f t="shared" si="22"/>
        <v>305.49679999999995</v>
      </c>
      <c r="O65" s="117">
        <f t="shared" si="22"/>
        <v>314.47219999999993</v>
      </c>
      <c r="P65" s="117">
        <f t="shared" si="22"/>
        <v>323.44759999999985</v>
      </c>
      <c r="Q65" s="117">
        <f t="shared" si="22"/>
        <v>332.42299999999989</v>
      </c>
      <c r="R65" s="117">
        <f t="shared" si="23"/>
        <v>341.39839999999992</v>
      </c>
      <c r="S65" s="117">
        <f t="shared" si="23"/>
        <v>350.3737999999999</v>
      </c>
      <c r="T65" s="117">
        <f t="shared" si="23"/>
        <v>359.34920000000005</v>
      </c>
      <c r="U65" s="117">
        <f t="shared" si="23"/>
        <v>368.32459999999992</v>
      </c>
      <c r="V65" s="117">
        <f t="shared" si="23"/>
        <v>377.30000000000007</v>
      </c>
    </row>
    <row r="66" spans="1:22" x14ac:dyDescent="0.25">
      <c r="A66" s="1">
        <v>260</v>
      </c>
      <c r="B66" s="117">
        <f t="shared" si="22"/>
        <v>197.79199999999992</v>
      </c>
      <c r="C66" s="117">
        <f t="shared" si="22"/>
        <v>206.76739999999992</v>
      </c>
      <c r="D66" s="117">
        <f t="shared" si="22"/>
        <v>215.74279999999993</v>
      </c>
      <c r="E66" s="117">
        <f t="shared" si="22"/>
        <v>224.71819999999997</v>
      </c>
      <c r="F66" s="117">
        <f t="shared" si="22"/>
        <v>233.69359999999995</v>
      </c>
      <c r="G66" s="117">
        <f t="shared" si="22"/>
        <v>242.66899999999993</v>
      </c>
      <c r="H66" s="117">
        <f t="shared" si="22"/>
        <v>251.64439999999991</v>
      </c>
      <c r="I66" s="117">
        <f t="shared" si="22"/>
        <v>260.61979999999988</v>
      </c>
      <c r="J66" s="117">
        <f t="shared" si="22"/>
        <v>269.59519999999998</v>
      </c>
      <c r="K66" s="117">
        <f t="shared" si="22"/>
        <v>278.5705999999999</v>
      </c>
      <c r="L66" s="117">
        <f t="shared" si="22"/>
        <v>287.54599999999988</v>
      </c>
      <c r="M66" s="117">
        <f t="shared" si="22"/>
        <v>296.52139999999991</v>
      </c>
      <c r="N66" s="117">
        <f t="shared" si="22"/>
        <v>305.49679999999995</v>
      </c>
      <c r="O66" s="117">
        <f t="shared" si="22"/>
        <v>314.47219999999993</v>
      </c>
      <c r="P66" s="117">
        <f t="shared" si="22"/>
        <v>323.44759999999985</v>
      </c>
      <c r="Q66" s="117">
        <f t="shared" si="22"/>
        <v>332.42299999999989</v>
      </c>
      <c r="R66" s="117">
        <f t="shared" si="23"/>
        <v>341.39839999999992</v>
      </c>
      <c r="S66" s="117">
        <f t="shared" si="23"/>
        <v>350.3737999999999</v>
      </c>
      <c r="T66" s="117">
        <f t="shared" si="23"/>
        <v>359.34920000000005</v>
      </c>
      <c r="U66" s="117">
        <f t="shared" si="23"/>
        <v>368.32459999999992</v>
      </c>
      <c r="V66" s="117">
        <f t="shared" si="23"/>
        <v>377.30000000000007</v>
      </c>
    </row>
    <row r="67" spans="1:22" x14ac:dyDescent="0.25">
      <c r="A67" s="1">
        <v>270</v>
      </c>
      <c r="B67" s="117">
        <f t="shared" si="22"/>
        <v>197.79199999999992</v>
      </c>
      <c r="C67" s="117">
        <f t="shared" si="22"/>
        <v>206.76739999999992</v>
      </c>
      <c r="D67" s="117">
        <f t="shared" si="22"/>
        <v>215.74279999999993</v>
      </c>
      <c r="E67" s="117">
        <f t="shared" si="22"/>
        <v>224.71819999999997</v>
      </c>
      <c r="F67" s="117">
        <f t="shared" si="22"/>
        <v>233.69359999999995</v>
      </c>
      <c r="G67" s="117">
        <f t="shared" si="22"/>
        <v>242.66899999999993</v>
      </c>
      <c r="H67" s="117">
        <f t="shared" si="22"/>
        <v>251.64439999999991</v>
      </c>
      <c r="I67" s="117">
        <f t="shared" si="22"/>
        <v>260.61979999999988</v>
      </c>
      <c r="J67" s="117">
        <f t="shared" si="22"/>
        <v>269.59519999999998</v>
      </c>
      <c r="K67" s="117">
        <f t="shared" si="22"/>
        <v>278.5705999999999</v>
      </c>
      <c r="L67" s="117">
        <f t="shared" si="22"/>
        <v>287.54599999999988</v>
      </c>
      <c r="M67" s="117">
        <f t="shared" si="22"/>
        <v>296.52139999999991</v>
      </c>
      <c r="N67" s="117">
        <f t="shared" si="22"/>
        <v>305.49679999999995</v>
      </c>
      <c r="O67" s="117">
        <f t="shared" si="22"/>
        <v>314.47219999999993</v>
      </c>
      <c r="P67" s="117">
        <f t="shared" si="22"/>
        <v>323.44759999999985</v>
      </c>
      <c r="Q67" s="117">
        <f t="shared" si="22"/>
        <v>332.42299999999989</v>
      </c>
      <c r="R67" s="117">
        <f t="shared" si="23"/>
        <v>341.39839999999992</v>
      </c>
      <c r="S67" s="117">
        <f t="shared" si="23"/>
        <v>350.3737999999999</v>
      </c>
      <c r="T67" s="117">
        <f t="shared" si="23"/>
        <v>359.34920000000005</v>
      </c>
      <c r="U67" s="117">
        <f t="shared" si="23"/>
        <v>368.32459999999992</v>
      </c>
      <c r="V67" s="117">
        <f t="shared" si="23"/>
        <v>377.30000000000007</v>
      </c>
    </row>
    <row r="68" spans="1:22" x14ac:dyDescent="0.25">
      <c r="A68" s="118">
        <v>280</v>
      </c>
      <c r="B68" s="119">
        <f t="shared" ref="B68:Q70" si="24">B67</f>
        <v>197.79199999999992</v>
      </c>
      <c r="C68" s="119">
        <f t="shared" si="24"/>
        <v>206.76739999999992</v>
      </c>
      <c r="D68" s="119">
        <f t="shared" si="24"/>
        <v>215.74279999999993</v>
      </c>
      <c r="E68" s="119">
        <f t="shared" si="24"/>
        <v>224.71819999999997</v>
      </c>
      <c r="F68" s="119">
        <f t="shared" si="24"/>
        <v>233.69359999999995</v>
      </c>
      <c r="G68" s="119">
        <f t="shared" si="24"/>
        <v>242.66899999999993</v>
      </c>
      <c r="H68" s="119">
        <f t="shared" si="24"/>
        <v>251.64439999999991</v>
      </c>
      <c r="I68" s="119">
        <f t="shared" si="24"/>
        <v>260.61979999999988</v>
      </c>
      <c r="J68" s="119">
        <f t="shared" si="24"/>
        <v>269.59519999999998</v>
      </c>
      <c r="K68" s="119">
        <f t="shared" si="24"/>
        <v>278.5705999999999</v>
      </c>
      <c r="L68" s="119">
        <f t="shared" si="24"/>
        <v>287.54599999999988</v>
      </c>
      <c r="M68" s="119">
        <f t="shared" si="24"/>
        <v>296.52139999999991</v>
      </c>
      <c r="N68" s="119">
        <f t="shared" si="24"/>
        <v>305.49679999999995</v>
      </c>
      <c r="O68" s="119">
        <f t="shared" si="24"/>
        <v>314.47219999999993</v>
      </c>
      <c r="P68" s="119">
        <f t="shared" si="24"/>
        <v>323.44759999999985</v>
      </c>
      <c r="Q68" s="119">
        <f t="shared" si="24"/>
        <v>332.42299999999989</v>
      </c>
      <c r="R68" s="119">
        <f t="shared" si="23"/>
        <v>341.39839999999992</v>
      </c>
      <c r="S68" s="119">
        <f t="shared" si="23"/>
        <v>350.3737999999999</v>
      </c>
      <c r="T68" s="119">
        <f t="shared" si="23"/>
        <v>359.34920000000005</v>
      </c>
      <c r="U68" s="119">
        <f t="shared" si="23"/>
        <v>368.32459999999992</v>
      </c>
      <c r="V68" s="119">
        <f t="shared" si="23"/>
        <v>377.30000000000007</v>
      </c>
    </row>
    <row r="69" spans="1:22" x14ac:dyDescent="0.25">
      <c r="A69" s="1">
        <v>290</v>
      </c>
      <c r="B69" s="117">
        <f t="shared" si="24"/>
        <v>197.79199999999992</v>
      </c>
      <c r="C69" s="117">
        <f t="shared" si="24"/>
        <v>206.76739999999992</v>
      </c>
      <c r="D69" s="117">
        <f t="shared" si="24"/>
        <v>215.74279999999993</v>
      </c>
      <c r="E69" s="117">
        <f t="shared" si="24"/>
        <v>224.71819999999997</v>
      </c>
      <c r="F69" s="117">
        <f t="shared" si="24"/>
        <v>233.69359999999995</v>
      </c>
      <c r="G69" s="117">
        <f t="shared" si="24"/>
        <v>242.66899999999993</v>
      </c>
      <c r="H69" s="117">
        <f t="shared" si="24"/>
        <v>251.64439999999991</v>
      </c>
      <c r="I69" s="117">
        <f t="shared" si="24"/>
        <v>260.61979999999988</v>
      </c>
      <c r="J69" s="117">
        <f t="shared" si="24"/>
        <v>269.59519999999998</v>
      </c>
      <c r="K69" s="117">
        <f t="shared" si="24"/>
        <v>278.5705999999999</v>
      </c>
      <c r="L69" s="117">
        <f t="shared" si="24"/>
        <v>287.54599999999988</v>
      </c>
      <c r="M69" s="117">
        <f t="shared" si="24"/>
        <v>296.52139999999991</v>
      </c>
      <c r="N69" s="117">
        <f t="shared" si="24"/>
        <v>305.49679999999995</v>
      </c>
      <c r="O69" s="117">
        <f t="shared" si="24"/>
        <v>314.47219999999993</v>
      </c>
      <c r="P69" s="117">
        <f t="shared" si="24"/>
        <v>323.44759999999985</v>
      </c>
      <c r="Q69" s="117">
        <f t="shared" si="24"/>
        <v>332.42299999999989</v>
      </c>
      <c r="R69" s="117">
        <f t="shared" si="23"/>
        <v>341.39839999999992</v>
      </c>
      <c r="S69" s="117">
        <f t="shared" si="23"/>
        <v>350.3737999999999</v>
      </c>
      <c r="T69" s="117">
        <f t="shared" si="23"/>
        <v>359.34920000000005</v>
      </c>
      <c r="U69" s="117">
        <f t="shared" si="23"/>
        <v>368.32459999999992</v>
      </c>
      <c r="V69" s="117">
        <f t="shared" si="23"/>
        <v>377.30000000000007</v>
      </c>
    </row>
    <row r="70" spans="1:22" x14ac:dyDescent="0.25">
      <c r="A70" s="1">
        <v>300</v>
      </c>
      <c r="B70" s="117">
        <f t="shared" si="24"/>
        <v>197.79199999999992</v>
      </c>
      <c r="C70" s="117">
        <f t="shared" si="24"/>
        <v>206.76739999999992</v>
      </c>
      <c r="D70" s="117">
        <f t="shared" si="24"/>
        <v>215.74279999999993</v>
      </c>
      <c r="E70" s="117">
        <f t="shared" si="24"/>
        <v>224.71819999999997</v>
      </c>
      <c r="F70" s="117">
        <f t="shared" si="24"/>
        <v>233.69359999999995</v>
      </c>
      <c r="G70" s="117">
        <f t="shared" si="24"/>
        <v>242.66899999999993</v>
      </c>
      <c r="H70" s="117">
        <f t="shared" si="24"/>
        <v>251.64439999999991</v>
      </c>
      <c r="I70" s="117">
        <f t="shared" si="24"/>
        <v>260.61979999999988</v>
      </c>
      <c r="J70" s="117">
        <f t="shared" si="24"/>
        <v>269.59519999999998</v>
      </c>
      <c r="K70" s="117">
        <f t="shared" si="24"/>
        <v>278.5705999999999</v>
      </c>
      <c r="L70" s="117">
        <f t="shared" si="24"/>
        <v>287.54599999999988</v>
      </c>
      <c r="M70" s="117">
        <f t="shared" si="24"/>
        <v>296.52139999999991</v>
      </c>
      <c r="N70" s="117">
        <f t="shared" si="24"/>
        <v>305.49679999999995</v>
      </c>
      <c r="O70" s="117">
        <f t="shared" si="24"/>
        <v>314.47219999999993</v>
      </c>
      <c r="P70" s="117">
        <f t="shared" si="24"/>
        <v>323.44759999999985</v>
      </c>
      <c r="Q70" s="117">
        <f t="shared" si="24"/>
        <v>332.42299999999989</v>
      </c>
      <c r="R70" s="117">
        <f t="shared" si="23"/>
        <v>341.39839999999992</v>
      </c>
      <c r="S70" s="117">
        <f t="shared" si="23"/>
        <v>350.3737999999999</v>
      </c>
      <c r="T70" s="117">
        <f t="shared" si="23"/>
        <v>359.34920000000005</v>
      </c>
      <c r="U70" s="117">
        <f t="shared" si="23"/>
        <v>368.32459999999992</v>
      </c>
      <c r="V70" s="117">
        <f t="shared" si="23"/>
        <v>377.30000000000007</v>
      </c>
    </row>
    <row r="71" spans="1:22" x14ac:dyDescent="0.25">
      <c r="B71" s="120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</row>
    <row r="72" spans="1:22" x14ac:dyDescent="0.25">
      <c r="A72" t="s">
        <v>291</v>
      </c>
    </row>
    <row r="73" spans="1:22" x14ac:dyDescent="0.25">
      <c r="A73" s="1"/>
      <c r="B73" s="1">
        <v>100</v>
      </c>
      <c r="C73" s="1">
        <v>110</v>
      </c>
      <c r="D73" s="1">
        <v>120</v>
      </c>
      <c r="E73" s="1">
        <v>130</v>
      </c>
      <c r="F73" s="1">
        <v>140</v>
      </c>
      <c r="G73" s="1">
        <v>150</v>
      </c>
      <c r="H73" s="1">
        <v>160</v>
      </c>
      <c r="I73" s="1">
        <v>170</v>
      </c>
      <c r="J73" s="1">
        <v>180</v>
      </c>
      <c r="K73" s="1">
        <v>190</v>
      </c>
      <c r="L73" s="1">
        <v>200</v>
      </c>
      <c r="M73" s="1">
        <v>210</v>
      </c>
      <c r="N73" s="1">
        <v>220</v>
      </c>
      <c r="O73" s="1">
        <v>230</v>
      </c>
      <c r="P73" s="1">
        <v>240</v>
      </c>
      <c r="Q73" s="1">
        <v>250</v>
      </c>
      <c r="R73" s="1">
        <v>260</v>
      </c>
      <c r="S73" s="1">
        <v>270</v>
      </c>
      <c r="T73" s="1">
        <v>280</v>
      </c>
      <c r="U73" s="1">
        <v>290</v>
      </c>
      <c r="V73" s="1">
        <v>300</v>
      </c>
    </row>
    <row r="74" spans="1:22" x14ac:dyDescent="0.25">
      <c r="A74" s="121">
        <v>100</v>
      </c>
      <c r="B74" s="122">
        <f>'100 mm Motore Inox'!$E$48+'100 mm Motore Inox'!$E$49+'100 mm Motore Inox'!$E$50+'100 mm Motore Inox'!$E$51*2*A74/100+'100 mm Motore Inox'!$E$52+'100 mm Motore Inox'!$E$53</f>
        <v>28.321999999999999</v>
      </c>
      <c r="C74" s="123">
        <f>B74</f>
        <v>28.321999999999999</v>
      </c>
      <c r="D74" s="123">
        <f t="shared" ref="D74:S74" si="25">C74</f>
        <v>28.321999999999999</v>
      </c>
      <c r="E74" s="123">
        <f t="shared" si="25"/>
        <v>28.321999999999999</v>
      </c>
      <c r="F74" s="123">
        <f t="shared" si="25"/>
        <v>28.321999999999999</v>
      </c>
      <c r="G74" s="123">
        <f t="shared" si="25"/>
        <v>28.321999999999999</v>
      </c>
      <c r="H74" s="123">
        <f t="shared" si="25"/>
        <v>28.321999999999999</v>
      </c>
      <c r="I74" s="123">
        <f t="shared" si="25"/>
        <v>28.321999999999999</v>
      </c>
      <c r="J74" s="123">
        <f t="shared" si="25"/>
        <v>28.321999999999999</v>
      </c>
      <c r="K74" s="123">
        <f t="shared" si="25"/>
        <v>28.321999999999999</v>
      </c>
      <c r="L74" s="123">
        <f t="shared" si="25"/>
        <v>28.321999999999999</v>
      </c>
      <c r="M74" s="123">
        <f t="shared" si="25"/>
        <v>28.321999999999999</v>
      </c>
      <c r="N74" s="123">
        <f t="shared" si="25"/>
        <v>28.321999999999999</v>
      </c>
      <c r="O74" s="123">
        <f t="shared" si="25"/>
        <v>28.321999999999999</v>
      </c>
      <c r="P74" s="123">
        <f t="shared" si="25"/>
        <v>28.321999999999999</v>
      </c>
      <c r="Q74" s="123">
        <f t="shared" si="25"/>
        <v>28.321999999999999</v>
      </c>
      <c r="R74" s="123">
        <f t="shared" si="25"/>
        <v>28.321999999999999</v>
      </c>
      <c r="S74" s="123">
        <f t="shared" si="25"/>
        <v>28.321999999999999</v>
      </c>
      <c r="T74" s="123">
        <f t="shared" ref="S74:V89" si="26">S74</f>
        <v>28.321999999999999</v>
      </c>
      <c r="U74" s="123">
        <f t="shared" si="26"/>
        <v>28.321999999999999</v>
      </c>
      <c r="V74" s="123">
        <f t="shared" si="26"/>
        <v>28.321999999999999</v>
      </c>
    </row>
    <row r="75" spans="1:22" x14ac:dyDescent="0.25">
      <c r="A75" s="1">
        <v>110</v>
      </c>
      <c r="B75" s="122">
        <f>'100 mm Motore Inox'!$E$48+'100 mm Motore Inox'!$E$49+'100 mm Motore Inox'!$E$50+'100 mm Motore Inox'!$E$51*2*A75/100+'100 mm Motore Inox'!$E$52+'100 mm Motore Inox'!$E$53</f>
        <v>29.372</v>
      </c>
      <c r="C75" s="117">
        <f t="shared" ref="C75:R90" si="27">B75</f>
        <v>29.372</v>
      </c>
      <c r="D75" s="117">
        <f t="shared" si="27"/>
        <v>29.372</v>
      </c>
      <c r="E75" s="117">
        <f t="shared" si="27"/>
        <v>29.372</v>
      </c>
      <c r="F75" s="117">
        <f t="shared" si="27"/>
        <v>29.372</v>
      </c>
      <c r="G75" s="117">
        <f t="shared" si="27"/>
        <v>29.372</v>
      </c>
      <c r="H75" s="117">
        <f t="shared" si="27"/>
        <v>29.372</v>
      </c>
      <c r="I75" s="117">
        <f t="shared" si="27"/>
        <v>29.372</v>
      </c>
      <c r="J75" s="117">
        <f t="shared" si="27"/>
        <v>29.372</v>
      </c>
      <c r="K75" s="117">
        <f t="shared" si="27"/>
        <v>29.372</v>
      </c>
      <c r="L75" s="117">
        <f t="shared" si="27"/>
        <v>29.372</v>
      </c>
      <c r="M75" s="117">
        <f t="shared" si="27"/>
        <v>29.372</v>
      </c>
      <c r="N75" s="117">
        <f t="shared" si="27"/>
        <v>29.372</v>
      </c>
      <c r="O75" s="117">
        <f t="shared" si="27"/>
        <v>29.372</v>
      </c>
      <c r="P75" s="117">
        <f t="shared" si="27"/>
        <v>29.372</v>
      </c>
      <c r="Q75" s="117">
        <f t="shared" si="27"/>
        <v>29.372</v>
      </c>
      <c r="R75" s="117">
        <f t="shared" si="27"/>
        <v>29.372</v>
      </c>
      <c r="S75" s="117">
        <f t="shared" si="26"/>
        <v>29.372</v>
      </c>
      <c r="T75" s="117">
        <f t="shared" si="26"/>
        <v>29.372</v>
      </c>
      <c r="U75" s="117">
        <f t="shared" si="26"/>
        <v>29.372</v>
      </c>
      <c r="V75" s="117">
        <f t="shared" si="26"/>
        <v>29.372</v>
      </c>
    </row>
    <row r="76" spans="1:22" x14ac:dyDescent="0.25">
      <c r="A76" s="1">
        <v>120</v>
      </c>
      <c r="B76" s="122">
        <f>'100 mm Motore Inox'!$E$48+'100 mm Motore Inox'!$E$49+'100 mm Motore Inox'!$E$50+'100 mm Motore Inox'!$E$51*2*A76/100+'100 mm Motore Inox'!$E$52+'100 mm Motore Inox'!$E$53</f>
        <v>30.422000000000001</v>
      </c>
      <c r="C76" s="117">
        <f t="shared" si="27"/>
        <v>30.422000000000001</v>
      </c>
      <c r="D76" s="117">
        <f t="shared" si="27"/>
        <v>30.422000000000001</v>
      </c>
      <c r="E76" s="117">
        <f t="shared" si="27"/>
        <v>30.422000000000001</v>
      </c>
      <c r="F76" s="117">
        <f t="shared" si="27"/>
        <v>30.422000000000001</v>
      </c>
      <c r="G76" s="117">
        <f t="shared" si="27"/>
        <v>30.422000000000001</v>
      </c>
      <c r="H76" s="117">
        <f t="shared" si="27"/>
        <v>30.422000000000001</v>
      </c>
      <c r="I76" s="117">
        <f t="shared" si="27"/>
        <v>30.422000000000001</v>
      </c>
      <c r="J76" s="117">
        <f t="shared" si="27"/>
        <v>30.422000000000001</v>
      </c>
      <c r="K76" s="117">
        <f t="shared" si="27"/>
        <v>30.422000000000001</v>
      </c>
      <c r="L76" s="117">
        <f t="shared" si="27"/>
        <v>30.422000000000001</v>
      </c>
      <c r="M76" s="117">
        <f t="shared" si="27"/>
        <v>30.422000000000001</v>
      </c>
      <c r="N76" s="117">
        <f t="shared" si="27"/>
        <v>30.422000000000001</v>
      </c>
      <c r="O76" s="117">
        <f t="shared" si="27"/>
        <v>30.422000000000001</v>
      </c>
      <c r="P76" s="117">
        <f t="shared" si="27"/>
        <v>30.422000000000001</v>
      </c>
      <c r="Q76" s="117">
        <f t="shared" si="27"/>
        <v>30.422000000000001</v>
      </c>
      <c r="R76" s="117">
        <f t="shared" si="27"/>
        <v>30.422000000000001</v>
      </c>
      <c r="S76" s="117">
        <f t="shared" si="26"/>
        <v>30.422000000000001</v>
      </c>
      <c r="T76" s="117">
        <f t="shared" si="26"/>
        <v>30.422000000000001</v>
      </c>
      <c r="U76" s="117">
        <f t="shared" si="26"/>
        <v>30.422000000000001</v>
      </c>
      <c r="V76" s="117">
        <f t="shared" si="26"/>
        <v>30.422000000000001</v>
      </c>
    </row>
    <row r="77" spans="1:22" x14ac:dyDescent="0.25">
      <c r="A77" s="1">
        <v>130</v>
      </c>
      <c r="B77" s="122">
        <f>'100 mm Motore Inox'!$E$48+'100 mm Motore Inox'!$E$49+'100 mm Motore Inox'!$E$50+'100 mm Motore Inox'!$E$51*2*A77/100+'100 mm Motore Inox'!$E$52+'100 mm Motore Inox'!$E$53</f>
        <v>31.472000000000001</v>
      </c>
      <c r="C77" s="117">
        <f t="shared" si="27"/>
        <v>31.472000000000001</v>
      </c>
      <c r="D77" s="117">
        <f t="shared" si="27"/>
        <v>31.472000000000001</v>
      </c>
      <c r="E77" s="117">
        <f t="shared" si="27"/>
        <v>31.472000000000001</v>
      </c>
      <c r="F77" s="117">
        <f t="shared" si="27"/>
        <v>31.472000000000001</v>
      </c>
      <c r="G77" s="117">
        <f t="shared" si="27"/>
        <v>31.472000000000001</v>
      </c>
      <c r="H77" s="117">
        <f t="shared" si="27"/>
        <v>31.472000000000001</v>
      </c>
      <c r="I77" s="117">
        <f t="shared" si="27"/>
        <v>31.472000000000001</v>
      </c>
      <c r="J77" s="117">
        <f t="shared" si="27"/>
        <v>31.472000000000001</v>
      </c>
      <c r="K77" s="117">
        <f t="shared" si="27"/>
        <v>31.472000000000001</v>
      </c>
      <c r="L77" s="117">
        <f t="shared" si="27"/>
        <v>31.472000000000001</v>
      </c>
      <c r="M77" s="117">
        <f t="shared" si="27"/>
        <v>31.472000000000001</v>
      </c>
      <c r="N77" s="117">
        <f t="shared" si="27"/>
        <v>31.472000000000001</v>
      </c>
      <c r="O77" s="117">
        <f t="shared" si="27"/>
        <v>31.472000000000001</v>
      </c>
      <c r="P77" s="117">
        <f t="shared" si="27"/>
        <v>31.472000000000001</v>
      </c>
      <c r="Q77" s="117">
        <f t="shared" si="27"/>
        <v>31.472000000000001</v>
      </c>
      <c r="R77" s="117">
        <f t="shared" si="27"/>
        <v>31.472000000000001</v>
      </c>
      <c r="S77" s="117">
        <f t="shared" si="26"/>
        <v>31.472000000000001</v>
      </c>
      <c r="T77" s="117">
        <f t="shared" si="26"/>
        <v>31.472000000000001</v>
      </c>
      <c r="U77" s="117">
        <f t="shared" si="26"/>
        <v>31.472000000000001</v>
      </c>
      <c r="V77" s="117">
        <f t="shared" si="26"/>
        <v>31.472000000000001</v>
      </c>
    </row>
    <row r="78" spans="1:22" x14ac:dyDescent="0.25">
      <c r="A78" s="1">
        <v>140</v>
      </c>
      <c r="B78" s="122">
        <f>'100 mm Motore Inox'!$E$48+'100 mm Motore Inox'!$E$49+'100 mm Motore Inox'!$E$50+'100 mm Motore Inox'!$E$51*2*A78/100+'100 mm Motore Inox'!$E$52+'100 mm Motore Inox'!$E$53</f>
        <v>32.521999999999998</v>
      </c>
      <c r="C78" s="117">
        <f t="shared" si="27"/>
        <v>32.521999999999998</v>
      </c>
      <c r="D78" s="117">
        <f t="shared" si="27"/>
        <v>32.521999999999998</v>
      </c>
      <c r="E78" s="117">
        <f t="shared" si="27"/>
        <v>32.521999999999998</v>
      </c>
      <c r="F78" s="117">
        <f t="shared" si="27"/>
        <v>32.521999999999998</v>
      </c>
      <c r="G78" s="117">
        <f t="shared" si="27"/>
        <v>32.521999999999998</v>
      </c>
      <c r="H78" s="117">
        <f t="shared" si="27"/>
        <v>32.521999999999998</v>
      </c>
      <c r="I78" s="117">
        <f t="shared" si="27"/>
        <v>32.521999999999998</v>
      </c>
      <c r="J78" s="117">
        <f t="shared" si="27"/>
        <v>32.521999999999998</v>
      </c>
      <c r="K78" s="117">
        <f t="shared" si="27"/>
        <v>32.521999999999998</v>
      </c>
      <c r="L78" s="117">
        <f t="shared" si="27"/>
        <v>32.521999999999998</v>
      </c>
      <c r="M78" s="117">
        <f t="shared" si="27"/>
        <v>32.521999999999998</v>
      </c>
      <c r="N78" s="117">
        <f t="shared" si="27"/>
        <v>32.521999999999998</v>
      </c>
      <c r="O78" s="117">
        <f t="shared" si="27"/>
        <v>32.521999999999998</v>
      </c>
      <c r="P78" s="117">
        <f t="shared" si="27"/>
        <v>32.521999999999998</v>
      </c>
      <c r="Q78" s="117">
        <f t="shared" si="27"/>
        <v>32.521999999999998</v>
      </c>
      <c r="R78" s="117">
        <f t="shared" si="27"/>
        <v>32.521999999999998</v>
      </c>
      <c r="S78" s="117">
        <f t="shared" si="26"/>
        <v>32.521999999999998</v>
      </c>
      <c r="T78" s="117">
        <f t="shared" si="26"/>
        <v>32.521999999999998</v>
      </c>
      <c r="U78" s="117">
        <f t="shared" si="26"/>
        <v>32.521999999999998</v>
      </c>
      <c r="V78" s="117">
        <f t="shared" si="26"/>
        <v>32.521999999999998</v>
      </c>
    </row>
    <row r="79" spans="1:22" x14ac:dyDescent="0.25">
      <c r="A79" s="1">
        <v>150</v>
      </c>
      <c r="B79" s="122">
        <f>'100 mm Motore Inox'!$E$48+'100 mm Motore Inox'!$E$49+'100 mm Motore Inox'!$E$50+'100 mm Motore Inox'!$E$51*2*A79/100+'100 mm Motore Inox'!$E$52+'100 mm Motore Inox'!$E$53</f>
        <v>33.572000000000003</v>
      </c>
      <c r="C79" s="117">
        <f t="shared" si="27"/>
        <v>33.572000000000003</v>
      </c>
      <c r="D79" s="117">
        <f t="shared" si="27"/>
        <v>33.572000000000003</v>
      </c>
      <c r="E79" s="117">
        <f t="shared" si="27"/>
        <v>33.572000000000003</v>
      </c>
      <c r="F79" s="117">
        <f t="shared" si="27"/>
        <v>33.572000000000003</v>
      </c>
      <c r="G79" s="117">
        <f t="shared" si="27"/>
        <v>33.572000000000003</v>
      </c>
      <c r="H79" s="117">
        <f t="shared" si="27"/>
        <v>33.572000000000003</v>
      </c>
      <c r="I79" s="117">
        <f t="shared" si="27"/>
        <v>33.572000000000003</v>
      </c>
      <c r="J79" s="117">
        <f t="shared" si="27"/>
        <v>33.572000000000003</v>
      </c>
      <c r="K79" s="117">
        <f t="shared" si="27"/>
        <v>33.572000000000003</v>
      </c>
      <c r="L79" s="117">
        <f t="shared" si="27"/>
        <v>33.572000000000003</v>
      </c>
      <c r="M79" s="117">
        <f t="shared" si="27"/>
        <v>33.572000000000003</v>
      </c>
      <c r="N79" s="117">
        <f t="shared" si="27"/>
        <v>33.572000000000003</v>
      </c>
      <c r="O79" s="117">
        <f t="shared" si="27"/>
        <v>33.572000000000003</v>
      </c>
      <c r="P79" s="117">
        <f t="shared" si="27"/>
        <v>33.572000000000003</v>
      </c>
      <c r="Q79" s="117">
        <f t="shared" si="27"/>
        <v>33.572000000000003</v>
      </c>
      <c r="R79" s="117">
        <f t="shared" si="27"/>
        <v>33.572000000000003</v>
      </c>
      <c r="S79" s="117">
        <f t="shared" si="26"/>
        <v>33.572000000000003</v>
      </c>
      <c r="T79" s="117">
        <f t="shared" si="26"/>
        <v>33.572000000000003</v>
      </c>
      <c r="U79" s="117">
        <f t="shared" si="26"/>
        <v>33.572000000000003</v>
      </c>
      <c r="V79" s="117">
        <f t="shared" si="26"/>
        <v>33.572000000000003</v>
      </c>
    </row>
    <row r="80" spans="1:22" x14ac:dyDescent="0.25">
      <c r="A80" s="1">
        <v>160</v>
      </c>
      <c r="B80" s="122">
        <f>'100 mm Motore Inox'!$E$48+'100 mm Motore Inox'!$E$49+'100 mm Motore Inox'!$E$50+'100 mm Motore Inox'!$E$51*2*A80/100+'100 mm Motore Inox'!$E$52+'100 mm Motore Inox'!$E$53</f>
        <v>34.622</v>
      </c>
      <c r="C80" s="117">
        <f t="shared" si="27"/>
        <v>34.622</v>
      </c>
      <c r="D80" s="117">
        <f t="shared" si="27"/>
        <v>34.622</v>
      </c>
      <c r="E80" s="117">
        <f t="shared" si="27"/>
        <v>34.622</v>
      </c>
      <c r="F80" s="117">
        <f t="shared" si="27"/>
        <v>34.622</v>
      </c>
      <c r="G80" s="117">
        <f t="shared" si="27"/>
        <v>34.622</v>
      </c>
      <c r="H80" s="117">
        <f t="shared" si="27"/>
        <v>34.622</v>
      </c>
      <c r="I80" s="117">
        <f t="shared" si="27"/>
        <v>34.622</v>
      </c>
      <c r="J80" s="117">
        <f t="shared" si="27"/>
        <v>34.622</v>
      </c>
      <c r="K80" s="117">
        <f t="shared" si="27"/>
        <v>34.622</v>
      </c>
      <c r="L80" s="117">
        <f t="shared" si="27"/>
        <v>34.622</v>
      </c>
      <c r="M80" s="117">
        <f t="shared" si="27"/>
        <v>34.622</v>
      </c>
      <c r="N80" s="117">
        <f t="shared" si="27"/>
        <v>34.622</v>
      </c>
      <c r="O80" s="117">
        <f t="shared" si="27"/>
        <v>34.622</v>
      </c>
      <c r="P80" s="117">
        <f t="shared" si="27"/>
        <v>34.622</v>
      </c>
      <c r="Q80" s="117">
        <f t="shared" si="27"/>
        <v>34.622</v>
      </c>
      <c r="R80" s="117">
        <f t="shared" si="27"/>
        <v>34.622</v>
      </c>
      <c r="S80" s="117">
        <f t="shared" si="26"/>
        <v>34.622</v>
      </c>
      <c r="T80" s="117">
        <f t="shared" si="26"/>
        <v>34.622</v>
      </c>
      <c r="U80" s="117">
        <f t="shared" si="26"/>
        <v>34.622</v>
      </c>
      <c r="V80" s="117">
        <f t="shared" si="26"/>
        <v>34.622</v>
      </c>
    </row>
    <row r="81" spans="1:22" x14ac:dyDescent="0.25">
      <c r="A81" s="1">
        <v>170</v>
      </c>
      <c r="B81" s="122">
        <f>'100 mm Motore Inox'!$E$48+'100 mm Motore Inox'!$E$49+'100 mm Motore Inox'!$E$50+'100 mm Motore Inox'!$E$51*2*A81/100+'100 mm Motore Inox'!$E$52+'100 mm Motore Inox'!$E$53</f>
        <v>35.672000000000004</v>
      </c>
      <c r="C81" s="117">
        <f t="shared" si="27"/>
        <v>35.672000000000004</v>
      </c>
      <c r="D81" s="117">
        <f t="shared" si="27"/>
        <v>35.672000000000004</v>
      </c>
      <c r="E81" s="117">
        <f t="shared" si="27"/>
        <v>35.672000000000004</v>
      </c>
      <c r="F81" s="117">
        <f t="shared" si="27"/>
        <v>35.672000000000004</v>
      </c>
      <c r="G81" s="117">
        <f t="shared" si="27"/>
        <v>35.672000000000004</v>
      </c>
      <c r="H81" s="117">
        <f t="shared" si="27"/>
        <v>35.672000000000004</v>
      </c>
      <c r="I81" s="117">
        <f t="shared" si="27"/>
        <v>35.672000000000004</v>
      </c>
      <c r="J81" s="117">
        <f t="shared" si="27"/>
        <v>35.672000000000004</v>
      </c>
      <c r="K81" s="117">
        <f t="shared" si="27"/>
        <v>35.672000000000004</v>
      </c>
      <c r="L81" s="117">
        <f t="shared" si="27"/>
        <v>35.672000000000004</v>
      </c>
      <c r="M81" s="117">
        <f t="shared" si="27"/>
        <v>35.672000000000004</v>
      </c>
      <c r="N81" s="117">
        <f t="shared" si="27"/>
        <v>35.672000000000004</v>
      </c>
      <c r="O81" s="117">
        <f t="shared" si="27"/>
        <v>35.672000000000004</v>
      </c>
      <c r="P81" s="117">
        <f t="shared" si="27"/>
        <v>35.672000000000004</v>
      </c>
      <c r="Q81" s="117">
        <f t="shared" si="27"/>
        <v>35.672000000000004</v>
      </c>
      <c r="R81" s="117">
        <f t="shared" si="27"/>
        <v>35.672000000000004</v>
      </c>
      <c r="S81" s="117">
        <f t="shared" si="26"/>
        <v>35.672000000000004</v>
      </c>
      <c r="T81" s="117">
        <f t="shared" si="26"/>
        <v>35.672000000000004</v>
      </c>
      <c r="U81" s="117">
        <f t="shared" si="26"/>
        <v>35.672000000000004</v>
      </c>
      <c r="V81" s="117">
        <f t="shared" si="26"/>
        <v>35.672000000000004</v>
      </c>
    </row>
    <row r="82" spans="1:22" x14ac:dyDescent="0.25">
      <c r="A82" s="1">
        <v>180</v>
      </c>
      <c r="B82" s="122">
        <f>'100 mm Motore Inox'!$E$48+'100 mm Motore Inox'!$E$49+'100 mm Motore Inox'!$E$50+'100 mm Motore Inox'!$E$51*2*A82/100+'100 mm Motore Inox'!$E$52+'100 mm Motore Inox'!$E$53</f>
        <v>36.722000000000001</v>
      </c>
      <c r="C82" s="117">
        <f t="shared" si="27"/>
        <v>36.722000000000001</v>
      </c>
      <c r="D82" s="117">
        <f t="shared" si="27"/>
        <v>36.722000000000001</v>
      </c>
      <c r="E82" s="117">
        <f t="shared" si="27"/>
        <v>36.722000000000001</v>
      </c>
      <c r="F82" s="117">
        <f t="shared" si="27"/>
        <v>36.722000000000001</v>
      </c>
      <c r="G82" s="117">
        <f t="shared" si="27"/>
        <v>36.722000000000001</v>
      </c>
      <c r="H82" s="117">
        <f t="shared" si="27"/>
        <v>36.722000000000001</v>
      </c>
      <c r="I82" s="117">
        <f t="shared" si="27"/>
        <v>36.722000000000001</v>
      </c>
      <c r="J82" s="117">
        <f t="shared" si="27"/>
        <v>36.722000000000001</v>
      </c>
      <c r="K82" s="117">
        <f t="shared" si="27"/>
        <v>36.722000000000001</v>
      </c>
      <c r="L82" s="117">
        <f t="shared" si="27"/>
        <v>36.722000000000001</v>
      </c>
      <c r="M82" s="117">
        <f t="shared" si="27"/>
        <v>36.722000000000001</v>
      </c>
      <c r="N82" s="117">
        <f t="shared" si="27"/>
        <v>36.722000000000001</v>
      </c>
      <c r="O82" s="117">
        <f t="shared" si="27"/>
        <v>36.722000000000001</v>
      </c>
      <c r="P82" s="117">
        <f t="shared" si="27"/>
        <v>36.722000000000001</v>
      </c>
      <c r="Q82" s="117">
        <f t="shared" si="27"/>
        <v>36.722000000000001</v>
      </c>
      <c r="R82" s="117">
        <f t="shared" si="27"/>
        <v>36.722000000000001</v>
      </c>
      <c r="S82" s="117">
        <f t="shared" si="26"/>
        <v>36.722000000000001</v>
      </c>
      <c r="T82" s="117">
        <f t="shared" si="26"/>
        <v>36.722000000000001</v>
      </c>
      <c r="U82" s="117">
        <f t="shared" si="26"/>
        <v>36.722000000000001</v>
      </c>
      <c r="V82" s="117">
        <f t="shared" si="26"/>
        <v>36.722000000000001</v>
      </c>
    </row>
    <row r="83" spans="1:22" x14ac:dyDescent="0.25">
      <c r="A83" s="1">
        <v>190</v>
      </c>
      <c r="B83" s="122">
        <f>'100 mm Motore Inox'!$E$48+'100 mm Motore Inox'!$E$49+'100 mm Motore Inox'!$E$50+'100 mm Motore Inox'!$E$51*2*A83/100+'100 mm Motore Inox'!$E$52+'100 mm Motore Inox'!$E$53</f>
        <v>37.771999999999998</v>
      </c>
      <c r="C83" s="117">
        <f t="shared" si="27"/>
        <v>37.771999999999998</v>
      </c>
      <c r="D83" s="117">
        <f t="shared" si="27"/>
        <v>37.771999999999998</v>
      </c>
      <c r="E83" s="117">
        <f t="shared" si="27"/>
        <v>37.771999999999998</v>
      </c>
      <c r="F83" s="117">
        <f t="shared" si="27"/>
        <v>37.771999999999998</v>
      </c>
      <c r="G83" s="117">
        <f t="shared" si="27"/>
        <v>37.771999999999998</v>
      </c>
      <c r="H83" s="117">
        <f t="shared" si="27"/>
        <v>37.771999999999998</v>
      </c>
      <c r="I83" s="117">
        <f t="shared" si="27"/>
        <v>37.771999999999998</v>
      </c>
      <c r="J83" s="117">
        <f t="shared" si="27"/>
        <v>37.771999999999998</v>
      </c>
      <c r="K83" s="117">
        <f t="shared" si="27"/>
        <v>37.771999999999998</v>
      </c>
      <c r="L83" s="117">
        <f t="shared" si="27"/>
        <v>37.771999999999998</v>
      </c>
      <c r="M83" s="117">
        <f t="shared" si="27"/>
        <v>37.771999999999998</v>
      </c>
      <c r="N83" s="117">
        <f t="shared" si="27"/>
        <v>37.771999999999998</v>
      </c>
      <c r="O83" s="117">
        <f t="shared" si="27"/>
        <v>37.771999999999998</v>
      </c>
      <c r="P83" s="117">
        <f t="shared" si="27"/>
        <v>37.771999999999998</v>
      </c>
      <c r="Q83" s="117">
        <f t="shared" si="27"/>
        <v>37.771999999999998</v>
      </c>
      <c r="R83" s="117">
        <f t="shared" si="27"/>
        <v>37.771999999999998</v>
      </c>
      <c r="S83" s="117">
        <f t="shared" si="26"/>
        <v>37.771999999999998</v>
      </c>
      <c r="T83" s="117">
        <f t="shared" si="26"/>
        <v>37.771999999999998</v>
      </c>
      <c r="U83" s="117">
        <f t="shared" si="26"/>
        <v>37.771999999999998</v>
      </c>
      <c r="V83" s="117">
        <f t="shared" si="26"/>
        <v>37.771999999999998</v>
      </c>
    </row>
    <row r="84" spans="1:22" x14ac:dyDescent="0.25">
      <c r="A84" s="1">
        <v>200</v>
      </c>
      <c r="B84" s="122">
        <f>'100 mm Motore Inox'!$E$48+'100 mm Motore Inox'!$E$49+'100 mm Motore Inox'!$E$50+'100 mm Motore Inox'!$E$51*2*A84/100+'100 mm Motore Inox'!$E$52+'100 mm Motore Inox'!$E$53</f>
        <v>38.822000000000003</v>
      </c>
      <c r="C84" s="117">
        <f t="shared" si="27"/>
        <v>38.822000000000003</v>
      </c>
      <c r="D84" s="117">
        <f t="shared" si="27"/>
        <v>38.822000000000003</v>
      </c>
      <c r="E84" s="117">
        <f t="shared" si="27"/>
        <v>38.822000000000003</v>
      </c>
      <c r="F84" s="117">
        <f t="shared" si="27"/>
        <v>38.822000000000003</v>
      </c>
      <c r="G84" s="117">
        <f t="shared" si="27"/>
        <v>38.822000000000003</v>
      </c>
      <c r="H84" s="117">
        <f t="shared" si="27"/>
        <v>38.822000000000003</v>
      </c>
      <c r="I84" s="117">
        <f t="shared" si="27"/>
        <v>38.822000000000003</v>
      </c>
      <c r="J84" s="117">
        <f t="shared" si="27"/>
        <v>38.822000000000003</v>
      </c>
      <c r="K84" s="117">
        <f t="shared" si="27"/>
        <v>38.822000000000003</v>
      </c>
      <c r="L84" s="117">
        <f t="shared" si="27"/>
        <v>38.822000000000003</v>
      </c>
      <c r="M84" s="117">
        <f t="shared" si="27"/>
        <v>38.822000000000003</v>
      </c>
      <c r="N84" s="117">
        <f t="shared" si="27"/>
        <v>38.822000000000003</v>
      </c>
      <c r="O84" s="117">
        <f t="shared" si="27"/>
        <v>38.822000000000003</v>
      </c>
      <c r="P84" s="117">
        <f t="shared" si="27"/>
        <v>38.822000000000003</v>
      </c>
      <c r="Q84" s="117">
        <f t="shared" si="27"/>
        <v>38.822000000000003</v>
      </c>
      <c r="R84" s="117">
        <f t="shared" si="27"/>
        <v>38.822000000000003</v>
      </c>
      <c r="S84" s="117">
        <f t="shared" si="26"/>
        <v>38.822000000000003</v>
      </c>
      <c r="T84" s="117">
        <f t="shared" si="26"/>
        <v>38.822000000000003</v>
      </c>
      <c r="U84" s="117">
        <f t="shared" si="26"/>
        <v>38.822000000000003</v>
      </c>
      <c r="V84" s="117">
        <f t="shared" si="26"/>
        <v>38.822000000000003</v>
      </c>
    </row>
    <row r="85" spans="1:22" x14ac:dyDescent="0.25">
      <c r="A85" s="1">
        <v>210</v>
      </c>
      <c r="B85" s="122">
        <f>'100 mm Motore Inox'!$E$48+'100 mm Motore Inox'!$E$49+'100 mm Motore Inox'!$E$50+'100 mm Motore Inox'!$E$51*2*A85/100+'100 mm Motore Inox'!$E$52+'100 mm Motore Inox'!$E$53</f>
        <v>39.872</v>
      </c>
      <c r="C85" s="117">
        <f t="shared" si="27"/>
        <v>39.872</v>
      </c>
      <c r="D85" s="117">
        <f t="shared" si="27"/>
        <v>39.872</v>
      </c>
      <c r="E85" s="117">
        <f t="shared" si="27"/>
        <v>39.872</v>
      </c>
      <c r="F85" s="117">
        <f t="shared" si="27"/>
        <v>39.872</v>
      </c>
      <c r="G85" s="117">
        <f t="shared" si="27"/>
        <v>39.872</v>
      </c>
      <c r="H85" s="117">
        <f t="shared" si="27"/>
        <v>39.872</v>
      </c>
      <c r="I85" s="117">
        <f t="shared" si="27"/>
        <v>39.872</v>
      </c>
      <c r="J85" s="117">
        <f t="shared" si="27"/>
        <v>39.872</v>
      </c>
      <c r="K85" s="117">
        <f t="shared" si="27"/>
        <v>39.872</v>
      </c>
      <c r="L85" s="117">
        <f t="shared" si="27"/>
        <v>39.872</v>
      </c>
      <c r="M85" s="117">
        <f t="shared" si="27"/>
        <v>39.872</v>
      </c>
      <c r="N85" s="117">
        <f t="shared" si="27"/>
        <v>39.872</v>
      </c>
      <c r="O85" s="117">
        <f t="shared" si="27"/>
        <v>39.872</v>
      </c>
      <c r="P85" s="117">
        <f t="shared" si="27"/>
        <v>39.872</v>
      </c>
      <c r="Q85" s="117">
        <f t="shared" si="27"/>
        <v>39.872</v>
      </c>
      <c r="R85" s="117">
        <f t="shared" si="27"/>
        <v>39.872</v>
      </c>
      <c r="S85" s="117">
        <f t="shared" si="26"/>
        <v>39.872</v>
      </c>
      <c r="T85" s="117">
        <f t="shared" si="26"/>
        <v>39.872</v>
      </c>
      <c r="U85" s="117">
        <f t="shared" si="26"/>
        <v>39.872</v>
      </c>
      <c r="V85" s="117">
        <f t="shared" si="26"/>
        <v>39.872</v>
      </c>
    </row>
    <row r="86" spans="1:22" x14ac:dyDescent="0.25">
      <c r="A86" s="1">
        <v>220</v>
      </c>
      <c r="B86" s="122">
        <f>'100 mm Motore Inox'!$E$48+'100 mm Motore Inox'!$E$49+'100 mm Motore Inox'!$E$50+'100 mm Motore Inox'!$E$51*2*A86/100+'100 mm Motore Inox'!$E$52+'100 mm Motore Inox'!$E$53</f>
        <v>40.922000000000004</v>
      </c>
      <c r="C86" s="117">
        <f t="shared" si="27"/>
        <v>40.922000000000004</v>
      </c>
      <c r="D86" s="117">
        <f t="shared" si="27"/>
        <v>40.922000000000004</v>
      </c>
      <c r="E86" s="117">
        <f t="shared" si="27"/>
        <v>40.922000000000004</v>
      </c>
      <c r="F86" s="117">
        <f t="shared" si="27"/>
        <v>40.922000000000004</v>
      </c>
      <c r="G86" s="117">
        <f t="shared" si="27"/>
        <v>40.922000000000004</v>
      </c>
      <c r="H86" s="117">
        <f t="shared" si="27"/>
        <v>40.922000000000004</v>
      </c>
      <c r="I86" s="117">
        <f t="shared" si="27"/>
        <v>40.922000000000004</v>
      </c>
      <c r="J86" s="117">
        <f t="shared" si="27"/>
        <v>40.922000000000004</v>
      </c>
      <c r="K86" s="117">
        <f t="shared" si="27"/>
        <v>40.922000000000004</v>
      </c>
      <c r="L86" s="117">
        <f t="shared" si="27"/>
        <v>40.922000000000004</v>
      </c>
      <c r="M86" s="117">
        <f t="shared" si="27"/>
        <v>40.922000000000004</v>
      </c>
      <c r="N86" s="117">
        <f t="shared" si="27"/>
        <v>40.922000000000004</v>
      </c>
      <c r="O86" s="117">
        <f t="shared" si="27"/>
        <v>40.922000000000004</v>
      </c>
      <c r="P86" s="117">
        <f t="shared" si="27"/>
        <v>40.922000000000004</v>
      </c>
      <c r="Q86" s="117">
        <f t="shared" si="27"/>
        <v>40.922000000000004</v>
      </c>
      <c r="R86" s="117">
        <f t="shared" si="27"/>
        <v>40.922000000000004</v>
      </c>
      <c r="S86" s="117">
        <f t="shared" si="26"/>
        <v>40.922000000000004</v>
      </c>
      <c r="T86" s="117">
        <f t="shared" si="26"/>
        <v>40.922000000000004</v>
      </c>
      <c r="U86" s="117">
        <f t="shared" si="26"/>
        <v>40.922000000000004</v>
      </c>
      <c r="V86" s="117">
        <f t="shared" si="26"/>
        <v>40.922000000000004</v>
      </c>
    </row>
    <row r="87" spans="1:22" x14ac:dyDescent="0.25">
      <c r="A87" s="1">
        <v>230</v>
      </c>
      <c r="B87" s="122">
        <f>'100 mm Motore Inox'!$E$48+'100 mm Motore Inox'!$E$49+'100 mm Motore Inox'!$E$50+'100 mm Motore Inox'!$E$51*2*A87/100+'100 mm Motore Inox'!$E$52+'100 mm Motore Inox'!$E$53</f>
        <v>41.972000000000001</v>
      </c>
      <c r="C87" s="117">
        <f t="shared" si="27"/>
        <v>41.972000000000001</v>
      </c>
      <c r="D87" s="117">
        <f t="shared" si="27"/>
        <v>41.972000000000001</v>
      </c>
      <c r="E87" s="117">
        <f t="shared" si="27"/>
        <v>41.972000000000001</v>
      </c>
      <c r="F87" s="117">
        <f t="shared" si="27"/>
        <v>41.972000000000001</v>
      </c>
      <c r="G87" s="117">
        <f t="shared" si="27"/>
        <v>41.972000000000001</v>
      </c>
      <c r="H87" s="117">
        <f t="shared" si="27"/>
        <v>41.972000000000001</v>
      </c>
      <c r="I87" s="117">
        <f t="shared" si="27"/>
        <v>41.972000000000001</v>
      </c>
      <c r="J87" s="117">
        <f t="shared" si="27"/>
        <v>41.972000000000001</v>
      </c>
      <c r="K87" s="117">
        <f t="shared" si="27"/>
        <v>41.972000000000001</v>
      </c>
      <c r="L87" s="117">
        <f t="shared" si="27"/>
        <v>41.972000000000001</v>
      </c>
      <c r="M87" s="117">
        <f t="shared" si="27"/>
        <v>41.972000000000001</v>
      </c>
      <c r="N87" s="117">
        <f t="shared" si="27"/>
        <v>41.972000000000001</v>
      </c>
      <c r="O87" s="117">
        <f t="shared" si="27"/>
        <v>41.972000000000001</v>
      </c>
      <c r="P87" s="117">
        <f t="shared" si="27"/>
        <v>41.972000000000001</v>
      </c>
      <c r="Q87" s="117">
        <f t="shared" si="27"/>
        <v>41.972000000000001</v>
      </c>
      <c r="R87" s="117">
        <f t="shared" si="27"/>
        <v>41.972000000000001</v>
      </c>
      <c r="S87" s="117">
        <f t="shared" si="26"/>
        <v>41.972000000000001</v>
      </c>
      <c r="T87" s="117">
        <f t="shared" si="26"/>
        <v>41.972000000000001</v>
      </c>
      <c r="U87" s="117">
        <f t="shared" si="26"/>
        <v>41.972000000000001</v>
      </c>
      <c r="V87" s="117">
        <f t="shared" si="26"/>
        <v>41.972000000000001</v>
      </c>
    </row>
    <row r="88" spans="1:22" x14ac:dyDescent="0.25">
      <c r="A88" s="1">
        <v>240</v>
      </c>
      <c r="B88" s="122">
        <f>'100 mm Motore Inox'!$E$48+'100 mm Motore Inox'!$E$49+'100 mm Motore Inox'!$E$50+'100 mm Motore Inox'!$E$51*2*A88/100+'100 mm Motore Inox'!$E$52+'100 mm Motore Inox'!$E$53</f>
        <v>43.021999999999998</v>
      </c>
      <c r="C88" s="117">
        <f t="shared" si="27"/>
        <v>43.021999999999998</v>
      </c>
      <c r="D88" s="117">
        <f t="shared" si="27"/>
        <v>43.021999999999998</v>
      </c>
      <c r="E88" s="117">
        <f t="shared" si="27"/>
        <v>43.021999999999998</v>
      </c>
      <c r="F88" s="117">
        <f t="shared" si="27"/>
        <v>43.021999999999998</v>
      </c>
      <c r="G88" s="117">
        <f t="shared" si="27"/>
        <v>43.021999999999998</v>
      </c>
      <c r="H88" s="117">
        <f t="shared" si="27"/>
        <v>43.021999999999998</v>
      </c>
      <c r="I88" s="117">
        <f t="shared" si="27"/>
        <v>43.021999999999998</v>
      </c>
      <c r="J88" s="117">
        <f t="shared" si="27"/>
        <v>43.021999999999998</v>
      </c>
      <c r="K88" s="117">
        <f t="shared" si="27"/>
        <v>43.021999999999998</v>
      </c>
      <c r="L88" s="117">
        <f t="shared" si="27"/>
        <v>43.021999999999998</v>
      </c>
      <c r="M88" s="117">
        <f t="shared" si="27"/>
        <v>43.021999999999998</v>
      </c>
      <c r="N88" s="117">
        <f t="shared" si="27"/>
        <v>43.021999999999998</v>
      </c>
      <c r="O88" s="117">
        <f t="shared" si="27"/>
        <v>43.021999999999998</v>
      </c>
      <c r="P88" s="117">
        <f t="shared" si="27"/>
        <v>43.021999999999998</v>
      </c>
      <c r="Q88" s="117">
        <f t="shared" si="27"/>
        <v>43.021999999999998</v>
      </c>
      <c r="R88" s="117">
        <f t="shared" si="27"/>
        <v>43.021999999999998</v>
      </c>
      <c r="S88" s="117">
        <f t="shared" si="26"/>
        <v>43.021999999999998</v>
      </c>
      <c r="T88" s="117">
        <f t="shared" si="26"/>
        <v>43.021999999999998</v>
      </c>
      <c r="U88" s="117">
        <f t="shared" si="26"/>
        <v>43.021999999999998</v>
      </c>
      <c r="V88" s="117">
        <f t="shared" si="26"/>
        <v>43.021999999999998</v>
      </c>
    </row>
    <row r="89" spans="1:22" x14ac:dyDescent="0.25">
      <c r="A89" s="1">
        <v>250</v>
      </c>
      <c r="B89" s="122">
        <f>'100 mm Motore Inox'!$E$48+'100 mm Motore Inox'!$E$49+'100 mm Motore Inox'!$E$50+'100 mm Motore Inox'!$E$51*2*A89/100+'100 mm Motore Inox'!$E$52+'100 mm Motore Inox'!$E$53</f>
        <v>44.072000000000003</v>
      </c>
      <c r="C89" s="117">
        <f t="shared" si="27"/>
        <v>44.072000000000003</v>
      </c>
      <c r="D89" s="117">
        <f t="shared" si="27"/>
        <v>44.072000000000003</v>
      </c>
      <c r="E89" s="117">
        <f t="shared" si="27"/>
        <v>44.072000000000003</v>
      </c>
      <c r="F89" s="117">
        <f t="shared" si="27"/>
        <v>44.072000000000003</v>
      </c>
      <c r="G89" s="117">
        <f t="shared" si="27"/>
        <v>44.072000000000003</v>
      </c>
      <c r="H89" s="117">
        <f t="shared" si="27"/>
        <v>44.072000000000003</v>
      </c>
      <c r="I89" s="117">
        <f t="shared" si="27"/>
        <v>44.072000000000003</v>
      </c>
      <c r="J89" s="117">
        <f t="shared" si="27"/>
        <v>44.072000000000003</v>
      </c>
      <c r="K89" s="117">
        <f t="shared" si="27"/>
        <v>44.072000000000003</v>
      </c>
      <c r="L89" s="117">
        <f t="shared" si="27"/>
        <v>44.072000000000003</v>
      </c>
      <c r="M89" s="117">
        <f t="shared" si="27"/>
        <v>44.072000000000003</v>
      </c>
      <c r="N89" s="117">
        <f t="shared" si="27"/>
        <v>44.072000000000003</v>
      </c>
      <c r="O89" s="117">
        <f t="shared" si="27"/>
        <v>44.072000000000003</v>
      </c>
      <c r="P89" s="117">
        <f t="shared" si="27"/>
        <v>44.072000000000003</v>
      </c>
      <c r="Q89" s="117">
        <f t="shared" si="27"/>
        <v>44.072000000000003</v>
      </c>
      <c r="R89" s="117">
        <f t="shared" si="27"/>
        <v>44.072000000000003</v>
      </c>
      <c r="S89" s="117">
        <f t="shared" si="26"/>
        <v>44.072000000000003</v>
      </c>
      <c r="T89" s="117">
        <f t="shared" si="26"/>
        <v>44.072000000000003</v>
      </c>
      <c r="U89" s="117">
        <f t="shared" si="26"/>
        <v>44.072000000000003</v>
      </c>
      <c r="V89" s="117">
        <f t="shared" si="26"/>
        <v>44.072000000000003</v>
      </c>
    </row>
    <row r="90" spans="1:22" x14ac:dyDescent="0.25">
      <c r="A90" s="1">
        <v>260</v>
      </c>
      <c r="B90" s="122">
        <f>'100 mm Motore Inox'!$E$48+'100 mm Motore Inox'!$E$49+'100 mm Motore Inox'!$E$50+'100 mm Motore Inox'!$E$51*2*A90/100+'100 mm Motore Inox'!$E$52+'100 mm Motore Inox'!$E$53</f>
        <v>45.122</v>
      </c>
      <c r="C90" s="117">
        <f t="shared" si="27"/>
        <v>45.122</v>
      </c>
      <c r="D90" s="117">
        <f t="shared" si="27"/>
        <v>45.122</v>
      </c>
      <c r="E90" s="117">
        <f t="shared" si="27"/>
        <v>45.122</v>
      </c>
      <c r="F90" s="117">
        <f t="shared" si="27"/>
        <v>45.122</v>
      </c>
      <c r="G90" s="117">
        <f t="shared" si="27"/>
        <v>45.122</v>
      </c>
      <c r="H90" s="117">
        <f t="shared" si="27"/>
        <v>45.122</v>
      </c>
      <c r="I90" s="117">
        <f t="shared" si="27"/>
        <v>45.122</v>
      </c>
      <c r="J90" s="117">
        <f t="shared" si="27"/>
        <v>45.122</v>
      </c>
      <c r="K90" s="117">
        <f t="shared" si="27"/>
        <v>45.122</v>
      </c>
      <c r="L90" s="117">
        <f t="shared" si="27"/>
        <v>45.122</v>
      </c>
      <c r="M90" s="117">
        <f t="shared" si="27"/>
        <v>45.122</v>
      </c>
      <c r="N90" s="117">
        <f t="shared" si="27"/>
        <v>45.122</v>
      </c>
      <c r="O90" s="117">
        <f t="shared" si="27"/>
        <v>45.122</v>
      </c>
      <c r="P90" s="117">
        <f t="shared" si="27"/>
        <v>45.122</v>
      </c>
      <c r="Q90" s="117">
        <f t="shared" si="27"/>
        <v>45.122</v>
      </c>
      <c r="R90" s="117">
        <f t="shared" ref="R90:V94" si="28">Q90</f>
        <v>45.122</v>
      </c>
      <c r="S90" s="117">
        <f t="shared" si="28"/>
        <v>45.122</v>
      </c>
      <c r="T90" s="117">
        <f t="shared" si="28"/>
        <v>45.122</v>
      </c>
      <c r="U90" s="117">
        <f t="shared" si="28"/>
        <v>45.122</v>
      </c>
      <c r="V90" s="117">
        <f t="shared" si="28"/>
        <v>45.122</v>
      </c>
    </row>
    <row r="91" spans="1:22" x14ac:dyDescent="0.25">
      <c r="A91" s="1">
        <v>270</v>
      </c>
      <c r="B91" s="122">
        <f>'100 mm Motore Inox'!$E$48+'100 mm Motore Inox'!$E$49+'100 mm Motore Inox'!$E$50+'100 mm Motore Inox'!$E$51*2*A91/100+'100 mm Motore Inox'!$E$52+'100 mm Motore Inox'!$E$53</f>
        <v>46.172000000000004</v>
      </c>
      <c r="C91" s="117">
        <f t="shared" ref="C91:R94" si="29">B91</f>
        <v>46.172000000000004</v>
      </c>
      <c r="D91" s="117">
        <f t="shared" si="29"/>
        <v>46.172000000000004</v>
      </c>
      <c r="E91" s="117">
        <f t="shared" si="29"/>
        <v>46.172000000000004</v>
      </c>
      <c r="F91" s="117">
        <f t="shared" si="29"/>
        <v>46.172000000000004</v>
      </c>
      <c r="G91" s="117">
        <f t="shared" si="29"/>
        <v>46.172000000000004</v>
      </c>
      <c r="H91" s="117">
        <f t="shared" si="29"/>
        <v>46.172000000000004</v>
      </c>
      <c r="I91" s="117">
        <f t="shared" si="29"/>
        <v>46.172000000000004</v>
      </c>
      <c r="J91" s="117">
        <f t="shared" si="29"/>
        <v>46.172000000000004</v>
      </c>
      <c r="K91" s="117">
        <f t="shared" si="29"/>
        <v>46.172000000000004</v>
      </c>
      <c r="L91" s="117">
        <f t="shared" si="29"/>
        <v>46.172000000000004</v>
      </c>
      <c r="M91" s="117">
        <f t="shared" si="29"/>
        <v>46.172000000000004</v>
      </c>
      <c r="N91" s="117">
        <f t="shared" si="29"/>
        <v>46.172000000000004</v>
      </c>
      <c r="O91" s="117">
        <f t="shared" si="29"/>
        <v>46.172000000000004</v>
      </c>
      <c r="P91" s="117">
        <f t="shared" si="29"/>
        <v>46.172000000000004</v>
      </c>
      <c r="Q91" s="117">
        <f t="shared" si="29"/>
        <v>46.172000000000004</v>
      </c>
      <c r="R91" s="117">
        <f t="shared" si="29"/>
        <v>46.172000000000004</v>
      </c>
      <c r="S91" s="117">
        <f t="shared" si="28"/>
        <v>46.172000000000004</v>
      </c>
      <c r="T91" s="117">
        <f t="shared" si="28"/>
        <v>46.172000000000004</v>
      </c>
      <c r="U91" s="117">
        <f t="shared" si="28"/>
        <v>46.172000000000004</v>
      </c>
      <c r="V91" s="117">
        <f t="shared" si="28"/>
        <v>46.172000000000004</v>
      </c>
    </row>
    <row r="92" spans="1:22" x14ac:dyDescent="0.25">
      <c r="A92" s="1">
        <v>280</v>
      </c>
      <c r="B92" s="122">
        <f>'100 mm Motore Inox'!$E$48+'100 mm Motore Inox'!$E$49+'100 mm Motore Inox'!$E$50+'100 mm Motore Inox'!$E$51*2*A92/100+'100 mm Motore Inox'!$E$52+'100 mm Motore Inox'!$E$53</f>
        <v>47.222000000000001</v>
      </c>
      <c r="C92" s="117">
        <f t="shared" si="29"/>
        <v>47.222000000000001</v>
      </c>
      <c r="D92" s="117">
        <f t="shared" si="29"/>
        <v>47.222000000000001</v>
      </c>
      <c r="E92" s="117">
        <f t="shared" si="29"/>
        <v>47.222000000000001</v>
      </c>
      <c r="F92" s="117">
        <f t="shared" si="29"/>
        <v>47.222000000000001</v>
      </c>
      <c r="G92" s="117">
        <f t="shared" si="29"/>
        <v>47.222000000000001</v>
      </c>
      <c r="H92" s="117">
        <f t="shared" si="29"/>
        <v>47.222000000000001</v>
      </c>
      <c r="I92" s="117">
        <f t="shared" si="29"/>
        <v>47.222000000000001</v>
      </c>
      <c r="J92" s="117">
        <f t="shared" si="29"/>
        <v>47.222000000000001</v>
      </c>
      <c r="K92" s="117">
        <f t="shared" si="29"/>
        <v>47.222000000000001</v>
      </c>
      <c r="L92" s="117">
        <f t="shared" si="29"/>
        <v>47.222000000000001</v>
      </c>
      <c r="M92" s="117">
        <f t="shared" si="29"/>
        <v>47.222000000000001</v>
      </c>
      <c r="N92" s="117">
        <f t="shared" si="29"/>
        <v>47.222000000000001</v>
      </c>
      <c r="O92" s="117">
        <f t="shared" si="29"/>
        <v>47.222000000000001</v>
      </c>
      <c r="P92" s="117">
        <f t="shared" si="29"/>
        <v>47.222000000000001</v>
      </c>
      <c r="Q92" s="117">
        <f t="shared" si="29"/>
        <v>47.222000000000001</v>
      </c>
      <c r="R92" s="117">
        <f t="shared" si="29"/>
        <v>47.222000000000001</v>
      </c>
      <c r="S92" s="117">
        <f t="shared" si="28"/>
        <v>47.222000000000001</v>
      </c>
      <c r="T92" s="117">
        <f t="shared" si="28"/>
        <v>47.222000000000001</v>
      </c>
      <c r="U92" s="117">
        <f t="shared" si="28"/>
        <v>47.222000000000001</v>
      </c>
      <c r="V92" s="117">
        <f t="shared" si="28"/>
        <v>47.222000000000001</v>
      </c>
    </row>
    <row r="93" spans="1:22" x14ac:dyDescent="0.25">
      <c r="A93" s="1">
        <v>290</v>
      </c>
      <c r="B93" s="122">
        <f>'100 mm Motore Inox'!$E$48+'100 mm Motore Inox'!$E$49+'100 mm Motore Inox'!$E$50+'100 mm Motore Inox'!$E$51*2*A93/100+'100 mm Motore Inox'!$E$52+'100 mm Motore Inox'!$E$53</f>
        <v>48.272000000000006</v>
      </c>
      <c r="C93" s="117">
        <f t="shared" si="29"/>
        <v>48.272000000000006</v>
      </c>
      <c r="D93" s="117">
        <f t="shared" si="29"/>
        <v>48.272000000000006</v>
      </c>
      <c r="E93" s="117">
        <f t="shared" si="29"/>
        <v>48.272000000000006</v>
      </c>
      <c r="F93" s="117">
        <f t="shared" si="29"/>
        <v>48.272000000000006</v>
      </c>
      <c r="G93" s="117">
        <f t="shared" si="29"/>
        <v>48.272000000000006</v>
      </c>
      <c r="H93" s="117">
        <f t="shared" si="29"/>
        <v>48.272000000000006</v>
      </c>
      <c r="I93" s="117">
        <f t="shared" si="29"/>
        <v>48.272000000000006</v>
      </c>
      <c r="J93" s="117">
        <f t="shared" si="29"/>
        <v>48.272000000000006</v>
      </c>
      <c r="K93" s="117">
        <f t="shared" si="29"/>
        <v>48.272000000000006</v>
      </c>
      <c r="L93" s="117">
        <f t="shared" si="29"/>
        <v>48.272000000000006</v>
      </c>
      <c r="M93" s="117">
        <f t="shared" si="29"/>
        <v>48.272000000000006</v>
      </c>
      <c r="N93" s="117">
        <f t="shared" si="29"/>
        <v>48.272000000000006</v>
      </c>
      <c r="O93" s="117">
        <f t="shared" si="29"/>
        <v>48.272000000000006</v>
      </c>
      <c r="P93" s="117">
        <f t="shared" si="29"/>
        <v>48.272000000000006</v>
      </c>
      <c r="Q93" s="117">
        <f t="shared" si="29"/>
        <v>48.272000000000006</v>
      </c>
      <c r="R93" s="117">
        <f t="shared" si="29"/>
        <v>48.272000000000006</v>
      </c>
      <c r="S93" s="117">
        <f t="shared" si="28"/>
        <v>48.272000000000006</v>
      </c>
      <c r="T93" s="117">
        <f t="shared" si="28"/>
        <v>48.272000000000006</v>
      </c>
      <c r="U93" s="117">
        <f t="shared" si="28"/>
        <v>48.272000000000006</v>
      </c>
      <c r="V93" s="117">
        <f t="shared" si="28"/>
        <v>48.272000000000006</v>
      </c>
    </row>
    <row r="94" spans="1:22" x14ac:dyDescent="0.25">
      <c r="A94" s="1">
        <v>300</v>
      </c>
      <c r="B94" s="122">
        <f>'100 mm Motore Inox'!$E$48+'100 mm Motore Inox'!$E$49+'100 mm Motore Inox'!$E$50+'100 mm Motore Inox'!$E$51*2*A94/100+'100 mm Motore Inox'!$E$52+'100 mm Motore Inox'!$E$53</f>
        <v>49.322000000000003</v>
      </c>
      <c r="C94" s="117">
        <f t="shared" si="29"/>
        <v>49.322000000000003</v>
      </c>
      <c r="D94" s="117">
        <f t="shared" si="29"/>
        <v>49.322000000000003</v>
      </c>
      <c r="E94" s="117">
        <f t="shared" si="29"/>
        <v>49.322000000000003</v>
      </c>
      <c r="F94" s="117">
        <f t="shared" si="29"/>
        <v>49.322000000000003</v>
      </c>
      <c r="G94" s="117">
        <f t="shared" si="29"/>
        <v>49.322000000000003</v>
      </c>
      <c r="H94" s="117">
        <f t="shared" si="29"/>
        <v>49.322000000000003</v>
      </c>
      <c r="I94" s="117">
        <f t="shared" si="29"/>
        <v>49.322000000000003</v>
      </c>
      <c r="J94" s="117">
        <f t="shared" si="29"/>
        <v>49.322000000000003</v>
      </c>
      <c r="K94" s="117">
        <f t="shared" si="29"/>
        <v>49.322000000000003</v>
      </c>
      <c r="L94" s="117">
        <f t="shared" si="29"/>
        <v>49.322000000000003</v>
      </c>
      <c r="M94" s="117">
        <f t="shared" si="29"/>
        <v>49.322000000000003</v>
      </c>
      <c r="N94" s="117">
        <f t="shared" si="29"/>
        <v>49.322000000000003</v>
      </c>
      <c r="O94" s="117">
        <f t="shared" si="29"/>
        <v>49.322000000000003</v>
      </c>
      <c r="P94" s="117">
        <f t="shared" si="29"/>
        <v>49.322000000000003</v>
      </c>
      <c r="Q94" s="117">
        <f t="shared" si="29"/>
        <v>49.322000000000003</v>
      </c>
      <c r="R94" s="117">
        <f t="shared" si="29"/>
        <v>49.322000000000003</v>
      </c>
      <c r="S94" s="117">
        <f t="shared" si="28"/>
        <v>49.322000000000003</v>
      </c>
      <c r="T94" s="117">
        <f t="shared" si="28"/>
        <v>49.322000000000003</v>
      </c>
      <c r="U94" s="117">
        <f t="shared" si="28"/>
        <v>49.322000000000003</v>
      </c>
      <c r="V94" s="117">
        <f t="shared" si="28"/>
        <v>49.322000000000003</v>
      </c>
    </row>
  </sheetData>
  <pageMargins left="0.11811023622047245" right="0.11811023622047245" top="0.55118110236220474" bottom="0.74803149606299213" header="0.31496062992125984" footer="0.31496062992125984"/>
  <pageSetup paperSize="9" scale="77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K79"/>
  <sheetViews>
    <sheetView topLeftCell="A12" workbookViewId="0">
      <selection activeCell="E19" sqref="E19"/>
    </sheetView>
  </sheetViews>
  <sheetFormatPr defaultColWidth="8.85546875" defaultRowHeight="15" x14ac:dyDescent="0.25"/>
  <cols>
    <col min="1" max="1" width="1" customWidth="1"/>
    <col min="2" max="2" width="12" customWidth="1"/>
    <col min="3" max="3" width="38.7109375" customWidth="1"/>
    <col min="4" max="4" width="8.28515625" customWidth="1"/>
    <col min="5" max="5" width="13.5703125" customWidth="1"/>
    <col min="6" max="6" width="9.7109375" customWidth="1"/>
    <col min="7" max="7" width="9.5703125" customWidth="1"/>
    <col min="8" max="8" width="14" customWidth="1"/>
    <col min="9" max="9" width="2" customWidth="1"/>
    <col min="10" max="10" width="10.5703125" customWidth="1"/>
    <col min="11" max="11" width="12.85546875" customWidth="1"/>
    <col min="14" max="14" width="20.5703125" customWidth="1"/>
  </cols>
  <sheetData>
    <row r="1" spans="1:9" x14ac:dyDescent="0.25">
      <c r="A1" s="28"/>
      <c r="B1" s="28"/>
      <c r="C1" s="28"/>
      <c r="D1" s="28"/>
      <c r="E1" s="28"/>
      <c r="F1" s="28"/>
      <c r="G1" s="28"/>
      <c r="H1" s="28"/>
      <c r="I1" s="28"/>
    </row>
    <row r="2" spans="1:9" x14ac:dyDescent="0.25">
      <c r="A2" s="28"/>
      <c r="B2" s="28"/>
      <c r="C2" s="28"/>
      <c r="D2" s="28"/>
      <c r="E2" s="28"/>
      <c r="F2" s="28"/>
      <c r="G2" s="28"/>
      <c r="H2" s="28"/>
      <c r="I2" s="28"/>
    </row>
    <row r="3" spans="1:9" x14ac:dyDescent="0.25">
      <c r="A3" s="28"/>
      <c r="B3" s="28"/>
      <c r="C3" s="28"/>
      <c r="D3" s="28"/>
      <c r="E3" s="28"/>
      <c r="F3" s="28"/>
      <c r="G3" s="28"/>
      <c r="H3" s="28"/>
      <c r="I3" s="28"/>
    </row>
    <row r="4" spans="1:9" x14ac:dyDescent="0.25">
      <c r="A4" s="28"/>
      <c r="B4" s="28"/>
      <c r="C4" s="28"/>
      <c r="D4" s="28"/>
      <c r="E4" s="28"/>
      <c r="F4" s="28"/>
      <c r="G4" s="28"/>
      <c r="H4" s="28"/>
      <c r="I4" s="28"/>
    </row>
    <row r="5" spans="1:9" x14ac:dyDescent="0.25">
      <c r="A5" s="28"/>
      <c r="B5" s="28"/>
      <c r="C5" s="28"/>
      <c r="D5" s="28"/>
      <c r="E5" s="28"/>
      <c r="F5" s="28"/>
      <c r="G5" s="28"/>
      <c r="H5" s="28"/>
      <c r="I5" s="28"/>
    </row>
    <row r="6" spans="1:9" x14ac:dyDescent="0.25">
      <c r="A6" s="28"/>
      <c r="B6" s="28"/>
      <c r="C6" s="28"/>
      <c r="D6" s="28"/>
      <c r="E6" s="28"/>
      <c r="F6" s="28"/>
      <c r="G6" s="28"/>
      <c r="H6" s="28"/>
      <c r="I6" s="28"/>
    </row>
    <row r="7" spans="1:9" x14ac:dyDescent="0.25">
      <c r="A7" s="28"/>
      <c r="B7" s="28"/>
      <c r="C7" s="28"/>
      <c r="D7" s="28"/>
      <c r="E7" s="28"/>
      <c r="F7" s="28"/>
      <c r="G7" s="28"/>
      <c r="H7" s="28"/>
      <c r="I7" s="28"/>
    </row>
    <row r="8" spans="1:9" ht="15" customHeight="1" x14ac:dyDescent="0.35">
      <c r="A8" s="28"/>
      <c r="B8" s="148" t="s">
        <v>276</v>
      </c>
      <c r="C8" s="148"/>
      <c r="D8" s="148"/>
      <c r="E8" s="148"/>
      <c r="F8" s="148"/>
      <c r="G8" s="148"/>
      <c r="H8" s="148"/>
      <c r="I8" s="141"/>
    </row>
    <row r="9" spans="1:9" ht="15.75" customHeight="1" thickBot="1" x14ac:dyDescent="0.4">
      <c r="A9" s="28"/>
      <c r="B9" s="149"/>
      <c r="C9" s="149"/>
      <c r="D9" s="149"/>
      <c r="E9" s="149"/>
      <c r="F9" s="149"/>
      <c r="G9" s="149"/>
      <c r="H9" s="149"/>
      <c r="I9" s="141"/>
    </row>
    <row r="10" spans="1:9" ht="15.75" customHeight="1" thickTop="1" x14ac:dyDescent="0.5">
      <c r="A10" s="28"/>
      <c r="B10" s="29"/>
      <c r="C10" s="29"/>
      <c r="D10" s="29"/>
      <c r="E10" s="29"/>
      <c r="F10" s="29"/>
      <c r="G10" s="29"/>
      <c r="H10" s="29"/>
      <c r="I10" s="141"/>
    </row>
    <row r="11" spans="1:9" x14ac:dyDescent="0.25">
      <c r="A11" s="28"/>
      <c r="B11" s="7"/>
      <c r="C11" s="30" t="s">
        <v>22</v>
      </c>
      <c r="D11" s="28"/>
      <c r="E11" s="28"/>
      <c r="F11" s="28"/>
      <c r="G11" s="28"/>
      <c r="H11" s="28"/>
      <c r="I11" s="28"/>
    </row>
    <row r="12" spans="1:9" x14ac:dyDescent="0.25">
      <c r="A12" s="28"/>
      <c r="B12" s="13"/>
      <c r="C12" s="30" t="s">
        <v>23</v>
      </c>
      <c r="D12" s="28"/>
      <c r="E12" s="28"/>
      <c r="F12" s="28"/>
      <c r="G12" s="28"/>
      <c r="H12" s="28"/>
      <c r="I12" s="28"/>
    </row>
    <row r="13" spans="1:9" ht="15" customHeight="1" x14ac:dyDescent="0.25">
      <c r="A13" s="28"/>
      <c r="B13" s="14"/>
      <c r="C13" s="30" t="s">
        <v>14</v>
      </c>
      <c r="D13" s="28"/>
      <c r="E13" s="28"/>
      <c r="F13" s="28"/>
      <c r="G13" s="28"/>
      <c r="H13" s="28"/>
      <c r="I13" s="28"/>
    </row>
    <row r="14" spans="1:9" ht="15" customHeight="1" x14ac:dyDescent="0.25">
      <c r="A14" s="28"/>
      <c r="B14" s="12"/>
      <c r="C14" s="30" t="s">
        <v>13</v>
      </c>
      <c r="D14" s="28"/>
      <c r="E14" s="28"/>
      <c r="F14" s="28"/>
      <c r="G14" s="28"/>
      <c r="H14" s="28"/>
      <c r="I14" s="28"/>
    </row>
    <row r="15" spans="1:9" ht="15" customHeight="1" x14ac:dyDescent="0.25">
      <c r="A15" s="28"/>
      <c r="B15" s="20"/>
      <c r="C15" s="30" t="s">
        <v>21</v>
      </c>
      <c r="D15" s="28"/>
      <c r="E15" s="28"/>
      <c r="F15" s="28"/>
      <c r="G15" s="28"/>
      <c r="H15" s="28"/>
      <c r="I15" s="28"/>
    </row>
    <row r="16" spans="1:9" ht="15" customHeight="1" x14ac:dyDescent="0.25">
      <c r="A16" s="28"/>
      <c r="B16" s="28"/>
      <c r="C16" s="30"/>
      <c r="D16" s="28"/>
      <c r="E16" s="28"/>
      <c r="F16" s="28"/>
      <c r="G16" s="28"/>
      <c r="H16" s="28"/>
      <c r="I16" s="28"/>
    </row>
    <row r="17" spans="1:11" ht="16.5" customHeight="1" x14ac:dyDescent="0.25">
      <c r="A17" s="28"/>
      <c r="B17" s="1"/>
      <c r="C17" s="27" t="s">
        <v>179</v>
      </c>
      <c r="D17" s="17" t="s">
        <v>20</v>
      </c>
      <c r="E17" s="17" t="s">
        <v>6</v>
      </c>
      <c r="F17" s="17" t="s">
        <v>2</v>
      </c>
      <c r="G17" s="17" t="s">
        <v>3</v>
      </c>
      <c r="H17" s="21" t="s">
        <v>24</v>
      </c>
      <c r="I17" s="28"/>
    </row>
    <row r="18" spans="1:11" x14ac:dyDescent="0.25">
      <c r="A18" s="28"/>
      <c r="B18" s="1"/>
      <c r="C18" s="1"/>
      <c r="D18" s="24">
        <v>4</v>
      </c>
      <c r="E18" s="25">
        <v>0</v>
      </c>
      <c r="F18" s="25">
        <v>2</v>
      </c>
      <c r="G18" s="25">
        <v>3</v>
      </c>
      <c r="H18" s="18">
        <f>G18*F18</f>
        <v>6</v>
      </c>
      <c r="I18" s="28"/>
    </row>
    <row r="19" spans="1:11" ht="15.75" thickBot="1" x14ac:dyDescent="0.3">
      <c r="A19" s="28"/>
      <c r="B19" s="9" t="s">
        <v>5</v>
      </c>
      <c r="C19" s="9" t="s">
        <v>7</v>
      </c>
      <c r="D19" s="10" t="s">
        <v>8</v>
      </c>
      <c r="E19" s="10" t="s">
        <v>11</v>
      </c>
      <c r="F19" s="10" t="s">
        <v>9</v>
      </c>
      <c r="G19" s="10" t="s">
        <v>12</v>
      </c>
      <c r="H19" s="10" t="s">
        <v>10</v>
      </c>
      <c r="I19" s="28"/>
    </row>
    <row r="20" spans="1:11" ht="15.75" thickTop="1" x14ac:dyDescent="0.25">
      <c r="A20" s="28"/>
      <c r="B20" s="38" t="s">
        <v>28</v>
      </c>
      <c r="C20" s="11"/>
      <c r="D20" s="11"/>
      <c r="E20" s="3"/>
      <c r="F20" s="23"/>
      <c r="G20" s="11"/>
      <c r="H20" s="3"/>
      <c r="I20" s="28"/>
    </row>
    <row r="21" spans="1:11" x14ac:dyDescent="0.25">
      <c r="A21" s="28"/>
      <c r="B21" s="2" t="str">
        <f>IF($C$17="Bianco","RE1001-W",IF($C$17="Avorio","RE1001-LB",IF($C$17="Marrone","RE1001-BR",IF($C$17="Nero","RE1001-BK",IF($C$17="Argento","RE1001-S",IF($C$17="Ral a scelta","RE1001-MF"))))))</f>
        <v>RE1001-W</v>
      </c>
      <c r="C21" s="16" t="str">
        <f>IFERROR(VLOOKUP(B21,Dati!$B$1:$I$308,2,FALSE),"")</f>
        <v>P100 Cassonetto Bianco 9016</v>
      </c>
      <c r="D21" s="106">
        <f>IFERROR(VLOOKUP(B21,Dati!$B$2:$I$308,8,FALSE),"")</f>
        <v>27.85</v>
      </c>
      <c r="E21" s="3">
        <f>D21*(1-$E$18/100)</f>
        <v>27.85</v>
      </c>
      <c r="F21" s="3" t="s">
        <v>0</v>
      </c>
      <c r="G21" s="3">
        <f>F18</f>
        <v>2</v>
      </c>
      <c r="H21" s="3">
        <f t="shared" ref="H21:H28" si="0">E21*G21</f>
        <v>55.7</v>
      </c>
      <c r="I21" s="28"/>
    </row>
    <row r="22" spans="1:11" x14ac:dyDescent="0.25">
      <c r="A22" s="28"/>
      <c r="B22" s="2" t="str">
        <f>IF($C$17="Bianco","RE1002-W",IF($C$17="Avorio","RE1002-LB",IF($C$17="Marrone","RE1002-BR",IF($C$17="Nero","RE1002-BK",IF($C$17="Argento","RE1002-S",IF($C$17="Ral a scelta","RE1002-MF"))))))</f>
        <v>RE1002-W</v>
      </c>
      <c r="C22" s="16" t="str">
        <f>IFERROR(VLOOKUP(B22,Dati!$B$1:$I$308,2,FALSE),"")</f>
        <v>P100 Cover Bianca 9016</v>
      </c>
      <c r="D22" s="106">
        <f>IFERROR(VLOOKUP(B22,Dati!$B$2:$I$308,8,FALSE),"")</f>
        <v>13.63</v>
      </c>
      <c r="E22" s="3">
        <f t="shared" ref="E22:E25" si="1">D22*(1-$E$18/100)</f>
        <v>13.63</v>
      </c>
      <c r="F22" s="3" t="s">
        <v>0</v>
      </c>
      <c r="G22" s="3">
        <f>F18</f>
        <v>2</v>
      </c>
      <c r="H22" s="3">
        <f t="shared" si="0"/>
        <v>27.26</v>
      </c>
      <c r="I22" s="28"/>
      <c r="J22" s="32"/>
    </row>
    <row r="23" spans="1:11" x14ac:dyDescent="0.25">
      <c r="A23" s="28"/>
      <c r="B23" s="2" t="str">
        <f>IF($C$17="Bianco","RE1003-W",IF($C$17="Avorio","RE1003-LB",IF($C$17="Marrone","RE1003-BR",IF($C$17="Nero","RE1003-BK",IF($C$17="Argento","RE1003-S",IF($C$17="Ral a scelta","RE1003-MF"))))))</f>
        <v>RE1003-W</v>
      </c>
      <c r="C23" s="16" t="str">
        <f>IFERROR(VLOOKUP(B23,Dati!$B$1:$I$308,2,FALSE),"")</f>
        <v>P100 Cover Inferiore Bianca 9016</v>
      </c>
      <c r="D23" s="106">
        <f>IFERROR(VLOOKUP(B23,Dati!$B$2:$I$308,8,FALSE),"")</f>
        <v>8.0500000000000007</v>
      </c>
      <c r="E23" s="3">
        <f t="shared" si="1"/>
        <v>8.0500000000000007</v>
      </c>
      <c r="F23" s="3" t="s">
        <v>0</v>
      </c>
      <c r="G23" s="3">
        <f>F18</f>
        <v>2</v>
      </c>
      <c r="H23" s="3">
        <f t="shared" si="0"/>
        <v>16.100000000000001</v>
      </c>
      <c r="I23" s="28"/>
      <c r="J23" s="32"/>
      <c r="K23" s="32"/>
    </row>
    <row r="24" spans="1:11" x14ac:dyDescent="0.25">
      <c r="A24" s="28"/>
      <c r="B24" s="2" t="str">
        <f>IF($C$17="Bianco","RE1005-W",IF($C$17="Avorio","RE1005-LB",IF($C$17="Marrone","RE1005-BR",IF($C$17="Nero","RE1005-BK",IF($C$17="Argento","RE1005-S",IF($C$17="Ral a scelta","RE1005-MF"))))))</f>
        <v>RE1005-W</v>
      </c>
      <c r="C24" s="16" t="str">
        <f>IFERROR(VLOOKUP(B24,Dati!$B$1:$I$308,2,FALSE),"")</f>
        <v>P100 Testate Bianche 9016</v>
      </c>
      <c r="D24" s="106">
        <f>IFERROR(VLOOKUP(B24,Dati!$B$2:$I$308,8,FALSE),"")</f>
        <v>54.5</v>
      </c>
      <c r="E24" s="3">
        <f t="shared" si="1"/>
        <v>54.5</v>
      </c>
      <c r="F24" s="3" t="s">
        <v>26</v>
      </c>
      <c r="G24" s="142">
        <v>1</v>
      </c>
      <c r="H24" s="3">
        <f t="shared" si="0"/>
        <v>54.5</v>
      </c>
      <c r="I24" s="28"/>
      <c r="J24" s="32"/>
      <c r="K24" s="32"/>
    </row>
    <row r="25" spans="1:11" x14ac:dyDescent="0.25">
      <c r="A25" s="28"/>
      <c r="B25" s="2" t="str">
        <f>IF($C$17="Bianco","RE1011-W",IF($C$17="Avorio","RE1011-LB",IF($C$17="Marrone","RE1011-BR",IF($C$17="Nero","RE1011-BK",IF($C$17="Argento","RE1011-S",IF($C$17="Ral a scelta","RE1011-MF"))))))</f>
        <v>RE1011-W</v>
      </c>
      <c r="C25" s="16" t="str">
        <f>IFERROR(VLOOKUP(B25,Dati!$B$1:$I$308,2,FALSE),"")</f>
        <v>P100 Supporto Base a Soffitto Bianco 9016</v>
      </c>
      <c r="D25" s="106">
        <f>IFERROR(VLOOKUP(B25,Dati!$B$2:$I$308,8,FALSE),"")</f>
        <v>2.1800000000000002</v>
      </c>
      <c r="E25" s="3">
        <f t="shared" si="1"/>
        <v>2.1800000000000002</v>
      </c>
      <c r="F25" s="3" t="s">
        <v>1</v>
      </c>
      <c r="G25" s="142">
        <f>IF(F18&lt;1.4,2,IF(F18&lt;1.8,3,IF(F18&lt;2.5,4,IF(F18&lt;3.2,5))))</f>
        <v>4</v>
      </c>
      <c r="H25" s="3">
        <f t="shared" si="0"/>
        <v>8.7200000000000006</v>
      </c>
      <c r="I25" s="28"/>
      <c r="J25" s="32"/>
      <c r="K25" s="32"/>
    </row>
    <row r="26" spans="1:11" x14ac:dyDescent="0.25">
      <c r="A26" s="28"/>
      <c r="B26" s="2" t="str">
        <f>Dati!B38</f>
        <v>RESP5-7</v>
      </c>
      <c r="C26" s="16" t="str">
        <f>IFERROR(VLOOKUP(B26,Dati!$B$1:$I$308,2,FALSE),"")</f>
        <v>Spazzolino 5 x 7 mm</v>
      </c>
      <c r="D26" s="106">
        <f>IFERROR(VLOOKUP(B26,Dati!$B$2:$I$308,8,FALSE),"")</f>
        <v>0.93</v>
      </c>
      <c r="E26" s="3">
        <f t="shared" ref="E26:E27" si="2">D26*(1-$E$18/100)</f>
        <v>0.93</v>
      </c>
      <c r="F26" s="3" t="s">
        <v>0</v>
      </c>
      <c r="G26" s="3">
        <f>F18</f>
        <v>2</v>
      </c>
      <c r="H26" s="3">
        <f t="shared" si="0"/>
        <v>1.86</v>
      </c>
      <c r="I26" s="28"/>
      <c r="J26" s="32"/>
      <c r="K26" s="32"/>
    </row>
    <row r="27" spans="1:11" x14ac:dyDescent="0.25">
      <c r="A27" s="28"/>
      <c r="B27" s="6" t="str">
        <f>Dati!B36</f>
        <v>VV10</v>
      </c>
      <c r="C27" s="16" t="str">
        <f>IFERROR(VLOOKUP(B27,Dati!$B$1:$I$308,2,FALSE),"")</f>
        <v>Set 6 viti allum 3,5*16 testata/cassonetto</v>
      </c>
      <c r="D27" s="106">
        <f>IFERROR(VLOOKUP(B27,Dati!$B$2:$I$308,8,FALSE),"")</f>
        <v>0.48</v>
      </c>
      <c r="E27" s="3">
        <f t="shared" si="2"/>
        <v>0.48</v>
      </c>
      <c r="F27" s="3" t="s">
        <v>304</v>
      </c>
      <c r="G27" s="142">
        <v>1</v>
      </c>
      <c r="H27" s="3">
        <f t="shared" si="0"/>
        <v>0.48</v>
      </c>
      <c r="I27" s="28"/>
      <c r="J27" s="32"/>
      <c r="K27" s="32"/>
    </row>
    <row r="28" spans="1:11" x14ac:dyDescent="0.25">
      <c r="A28" s="28"/>
      <c r="B28" s="6" t="str">
        <f>Dati!B37</f>
        <v>VV11</v>
      </c>
      <c r="C28" s="16" t="str">
        <f>IFERROR(VLOOKUP(B28,Dati!$B$1:$I$308,2,FALSE),"")</f>
        <v>Set 2 viti 4*8 cover inf/testata</v>
      </c>
      <c r="D28" s="106">
        <f>IFERROR(VLOOKUP(B28,Dati!$B$2:$I$308,8,FALSE),"")</f>
        <v>0.2</v>
      </c>
      <c r="E28" s="3">
        <f t="shared" ref="E28" si="3">D28*(1-$E$18/100)</f>
        <v>0.2</v>
      </c>
      <c r="F28" s="3" t="s">
        <v>304</v>
      </c>
      <c r="G28" s="142">
        <v>1</v>
      </c>
      <c r="H28" s="3">
        <f t="shared" si="0"/>
        <v>0.2</v>
      </c>
      <c r="I28" s="28"/>
      <c r="J28" s="32"/>
      <c r="K28" s="32"/>
    </row>
    <row r="29" spans="1:11" x14ac:dyDescent="0.25">
      <c r="A29" s="28"/>
      <c r="B29" s="37" t="s">
        <v>29</v>
      </c>
      <c r="C29" s="16" t="str">
        <f>IFERROR(VLOOKUP(B29,Dati!$A$2:$H$106,2,FALSE),"")</f>
        <v/>
      </c>
      <c r="D29" s="106" t="str">
        <f>IFERROR(VLOOKUP(B29,Dati!$B$2:$I$308,8,FALSE),"")</f>
        <v/>
      </c>
      <c r="E29" s="3"/>
      <c r="F29" s="3"/>
      <c r="G29" s="3"/>
      <c r="H29" s="3"/>
      <c r="I29" s="28"/>
      <c r="J29" s="32"/>
      <c r="K29" s="32"/>
    </row>
    <row r="30" spans="1:11" x14ac:dyDescent="0.25">
      <c r="A30" s="28"/>
      <c r="B30" s="103" t="str">
        <f>Dati!B40</f>
        <v>RTU55</v>
      </c>
      <c r="C30" s="16" t="str">
        <f>IFERROR(VLOOKUP(B30,Dati!$B$1:$I$308,2,FALSE),"")</f>
        <v>Tubo da 55 mm</v>
      </c>
      <c r="D30" s="106">
        <f>IFERROR(VLOOKUP(B30,Dati!$B$2:$I$308,8,FALSE),"")</f>
        <v>32.5</v>
      </c>
      <c r="E30" s="3">
        <f t="shared" ref="E30:E38" si="4">D30*(1-$E$18/100)</f>
        <v>32.5</v>
      </c>
      <c r="F30" s="3" t="s">
        <v>0</v>
      </c>
      <c r="G30" s="3">
        <f>F18</f>
        <v>2</v>
      </c>
      <c r="H30" s="3">
        <f>E30*G30</f>
        <v>65</v>
      </c>
      <c r="I30" s="28"/>
      <c r="J30" s="32"/>
      <c r="K30" s="32"/>
    </row>
    <row r="31" spans="1:11" x14ac:dyDescent="0.25">
      <c r="A31" s="28"/>
      <c r="B31" s="6" t="str">
        <f>Dati!B48</f>
        <v>RE1060</v>
      </c>
      <c r="C31" s="16" t="str">
        <f>IFERROR(VLOOKUP(B31,Dati!$B$1:$I$308,2,FALSE),"")</f>
        <v>Gruppo Comando</v>
      </c>
      <c r="D31" s="106">
        <f>IFERROR(VLOOKUP(B31,Dati!$B$2:$I$308,8,FALSE),"")</f>
        <v>29.7</v>
      </c>
      <c r="E31" s="3">
        <f t="shared" si="4"/>
        <v>29.7</v>
      </c>
      <c r="F31" s="11" t="s">
        <v>1</v>
      </c>
      <c r="G31" s="144">
        <v>1</v>
      </c>
      <c r="H31" s="3">
        <f t="shared" ref="H31:H55" si="5">E31*G31</f>
        <v>29.7</v>
      </c>
      <c r="I31" s="28"/>
      <c r="J31" s="32"/>
      <c r="K31" s="32"/>
    </row>
    <row r="32" spans="1:11" x14ac:dyDescent="0.25">
      <c r="A32" s="28"/>
      <c r="B32" s="6" t="str">
        <f>Dati!B49</f>
        <v>RE1065</v>
      </c>
      <c r="C32" s="16" t="str">
        <f>IFERROR(VLOOKUP(B32,Dati!$B$1:$I$308,2,FALSE),"")</f>
        <v>Stopper</v>
      </c>
      <c r="D32" s="106">
        <f>IFERROR(VLOOKUP(B32,Dati!$B$2:$I$308,8,FALSE),"")</f>
        <v>13.86</v>
      </c>
      <c r="E32" s="3">
        <f t="shared" si="4"/>
        <v>13.86</v>
      </c>
      <c r="F32" s="11" t="s">
        <v>1</v>
      </c>
      <c r="G32" s="144">
        <v>1</v>
      </c>
      <c r="H32" s="3">
        <f t="shared" si="5"/>
        <v>13.86</v>
      </c>
      <c r="I32" s="28"/>
      <c r="J32" s="32"/>
      <c r="K32" s="32"/>
    </row>
    <row r="33" spans="1:11" x14ac:dyDescent="0.25">
      <c r="A33" s="28"/>
      <c r="B33" s="2" t="str">
        <f>IF($C$17="Bianco","RE1068-W",IF($C$17="Avorio","RE1068-LB",IF($C$17="Marrone","RE1068-BR",IF($C$17="Nero","RE1068-BK",IF($C$17="Argento","RE1068-G",IF($C$17="Ral a scelta","RE1068-BK"))))))</f>
        <v>RE1068-W</v>
      </c>
      <c r="C33" s="16" t="str">
        <f>IFERROR(VLOOKUP(B33,Dati!$B$1:$I$308,2,FALSE),"")</f>
        <v>Guida catena bianco</v>
      </c>
      <c r="D33" s="106">
        <f>IFERROR(VLOOKUP(B33,Dati!$B$2:$I$308,8,FALSE),"")</f>
        <v>3.3</v>
      </c>
      <c r="E33" s="3">
        <f t="shared" si="4"/>
        <v>3.3</v>
      </c>
      <c r="F33" s="11" t="s">
        <v>1</v>
      </c>
      <c r="G33" s="144">
        <v>1</v>
      </c>
      <c r="H33" s="3">
        <f t="shared" si="5"/>
        <v>3.3</v>
      </c>
      <c r="I33" s="28"/>
      <c r="J33" s="32"/>
      <c r="K33" s="32"/>
    </row>
    <row r="34" spans="1:11" x14ac:dyDescent="0.25">
      <c r="A34" s="28"/>
      <c r="B34" s="2" t="str">
        <f>Dati!B55</f>
        <v>VV60</v>
      </c>
      <c r="C34" s="16" t="str">
        <f>IFERROR(VLOOKUP(B34,Dati!$B$1:$I$308,2,FALSE),"")</f>
        <v>Vite 4*8 Guida cat/testata</v>
      </c>
      <c r="D34" s="106">
        <f>IFERROR(VLOOKUP(B34,Dati!$B$2:$I$308,8,FALSE),"")</f>
        <v>0.1</v>
      </c>
      <c r="E34" s="3">
        <f t="shared" si="4"/>
        <v>0.1</v>
      </c>
      <c r="F34" s="11" t="s">
        <v>304</v>
      </c>
      <c r="G34" s="144">
        <v>1</v>
      </c>
      <c r="H34" s="3">
        <f t="shared" si="5"/>
        <v>0.1</v>
      </c>
      <c r="I34" s="28"/>
      <c r="J34" s="32"/>
      <c r="K34" s="32"/>
    </row>
    <row r="35" spans="1:11" ht="30" x14ac:dyDescent="0.25">
      <c r="A35" s="28"/>
      <c r="B35" s="2" t="str">
        <f>IF(AND($C$17="Bianco",$G$18&lt;1.5),Dati!B56,IF(AND($C$17="Bianco",$G$18&lt;2.5),Dati!B57,IF(AND($C$17="Bianco",$G$18&lt;3.2),Dati!B58,IF(AND($C$17="Avorio",$G$18&lt;1.5),Dati!B59,IF(AND($C$17="Avorio",$G$18&lt;2.5),Dati!B60,IF(AND($C$17="Avorio",$G$18&lt;3.2),Dati!B61,IF(AND($C$17="Marrone",$G$18&lt;1.5),Dati!B59,IF(AND($C$17="Marrone",$G$18&lt;2.5),Dati!B60,IF(AND($C$17="Marrone",$G$18&lt;3.2),Dati!B61,IF(AND($C$17="Nero",$G$18&lt;1.5),Dati!B59,IF(AND($C$17="Nero",$G$18&lt;2.5),Dati!B60,IF(AND($C$17="Nero",$G$18&lt;3.2),Dati!B61,IF(AND($C$17="Argento",$G$18&lt;1.5),Dati!B59,IF(AND($C$17="Argento",$G$18&lt;2.5),Dati!B60,IF(AND($C$17="Argento",$G$18&lt;3.2),Dati!B61,IF(AND($C$17="Ral a scelta",$G$18&lt;1.5),Dati!B59,IF(AND($C$17="Ral a scelta",$G$18&lt;2.5),Dati!B60,IF(AND($C$17="Ral a scelta",$G$18&lt;3.2),Dati!B61,""))))))))))))))))))</f>
        <v>REC175-W</v>
      </c>
      <c r="C35" s="16" t="str">
        <f>IFERROR(VLOOKUP(B35,Dati!$B$1:$I$308,2,FALSE),"")</f>
        <v>Anello 3,5 mt,  ⌀6,5 x 12mm - h 1,75 mt bianco</v>
      </c>
      <c r="D35" s="128">
        <f>IFERROR(VLOOKUP(B35,Dati!$B$2:$I$308,8,FALSE),"")</f>
        <v>2.4500000000000002</v>
      </c>
      <c r="E35" s="3">
        <f t="shared" si="4"/>
        <v>2.4500000000000002</v>
      </c>
      <c r="F35" s="11" t="s">
        <v>1</v>
      </c>
      <c r="G35" s="144">
        <v>1</v>
      </c>
      <c r="H35" s="3">
        <f t="shared" si="5"/>
        <v>2.4500000000000002</v>
      </c>
      <c r="I35" s="28"/>
      <c r="J35" s="32"/>
      <c r="K35" s="32"/>
    </row>
    <row r="36" spans="1:11" x14ac:dyDescent="0.25">
      <c r="A36" s="28"/>
      <c r="B36" s="37" t="s">
        <v>30</v>
      </c>
      <c r="C36" s="16" t="str">
        <f>IFERROR(VLOOKUP(B36,Dati!$B$1:$I$308,2,FALSE),"")</f>
        <v/>
      </c>
      <c r="D36" s="106" t="str">
        <f>IFERROR(VLOOKUP(B36,Dati!$B$2:$I$308,8,FALSE),"")</f>
        <v/>
      </c>
      <c r="E36" s="3"/>
      <c r="F36" s="11"/>
      <c r="G36" s="11"/>
      <c r="H36" s="3"/>
      <c r="I36" s="28"/>
      <c r="J36" s="32"/>
      <c r="K36" s="32"/>
    </row>
    <row r="37" spans="1:11" x14ac:dyDescent="0.25">
      <c r="A37" s="28"/>
      <c r="B37" s="6" t="str">
        <f>IF($C$17="Bianco","RE1030-W",IF($C$17="Avorio","RE1030-LB",IF($C$17="Marrone","RE1030-BR",IF($C$17="Nero","RE1030-BK",IF($C$17="Argento","RE1030-S",IF($C$17="Ral a scelta","RE1030-MF"))))))</f>
        <v>RE1030-W</v>
      </c>
      <c r="C37" s="16" t="str">
        <f>IFERROR(VLOOKUP(B37,Dati!$B$1:$I$308,2,FALSE),"")</f>
        <v>P100 Terminale Bianco 9016</v>
      </c>
      <c r="D37" s="106">
        <f>IFERROR(VLOOKUP(B37,Dati!$B$2:$I$308,8,FALSE),"")</f>
        <v>12.64</v>
      </c>
      <c r="E37" s="3">
        <f t="shared" si="4"/>
        <v>12.64</v>
      </c>
      <c r="F37" s="11" t="s">
        <v>0</v>
      </c>
      <c r="G37" s="11">
        <f>F18</f>
        <v>2</v>
      </c>
      <c r="H37" s="3">
        <f>E37*G37</f>
        <v>25.28</v>
      </c>
      <c r="I37" s="28"/>
      <c r="J37" s="32"/>
      <c r="K37" s="32"/>
    </row>
    <row r="38" spans="1:11" x14ac:dyDescent="0.25">
      <c r="A38" s="28"/>
      <c r="B38" s="6" t="str">
        <f>IF($C$17="Bianco","RE1036-W",IF($C$17="Avorio","RE1036-LB",IF($C$17="Marrone","RE1036-BR",IF($C$17="Nero","RE1036-BK",IF($C$17="Argento","RE1036-G",IF($C$17="Ral a scelta","RE1036-BK"))))))</f>
        <v>RE1036-W</v>
      </c>
      <c r="C38" s="16" t="str">
        <f>IFERROR(VLOOKUP(B38,Dati!$B$1:$I$308,2,FALSE),"")</f>
        <v>P100 Scivoli Zip Bianchi 9016</v>
      </c>
      <c r="D38" s="106">
        <f>IFERROR(VLOOKUP(B38,Dati!$B$2:$I$308,8,FALSE),"")</f>
        <v>3.7</v>
      </c>
      <c r="E38" s="3">
        <f t="shared" si="4"/>
        <v>3.7</v>
      </c>
      <c r="F38" s="11" t="s">
        <v>26</v>
      </c>
      <c r="G38" s="144">
        <v>1</v>
      </c>
      <c r="H38" s="3">
        <f t="shared" si="5"/>
        <v>3.7</v>
      </c>
      <c r="I38" s="28"/>
      <c r="J38" s="32"/>
      <c r="K38" s="32"/>
    </row>
    <row r="39" spans="1:11" x14ac:dyDescent="0.25">
      <c r="A39" s="28"/>
      <c r="B39" s="6" t="str">
        <f>Dati!B132</f>
        <v>VV30</v>
      </c>
      <c r="C39" s="16" t="str">
        <f>IFERROR(VLOOKUP(B39,Dati!$B$1:$I$308,2,FALSE),"")</f>
        <v>Set 8 viti 3*10 scivoli/terminale</v>
      </c>
      <c r="D39" s="106">
        <f>IFERROR(VLOOKUP(B39,Dati!$B$2:$I$308,8,FALSE),"")</f>
        <v>0.64</v>
      </c>
      <c r="E39" s="3">
        <f t="shared" ref="E39:E54" si="6">D39*(1-$E$18/100)</f>
        <v>0.64</v>
      </c>
      <c r="F39" s="11" t="s">
        <v>304</v>
      </c>
      <c r="G39" s="144">
        <v>1</v>
      </c>
      <c r="H39" s="3">
        <f t="shared" si="5"/>
        <v>0.64</v>
      </c>
      <c r="I39" s="28"/>
      <c r="J39" s="32"/>
      <c r="K39" s="32"/>
    </row>
    <row r="40" spans="1:11" x14ac:dyDescent="0.25">
      <c r="A40" s="28"/>
      <c r="B40" s="6" t="s">
        <v>168</v>
      </c>
      <c r="C40" s="16" t="str">
        <f>IFERROR(VLOOKUP(B40,Dati!$B$1:$I$308,2,FALSE),"")</f>
        <v>Tondino per tessuto</v>
      </c>
      <c r="D40" s="106">
        <f>IFERROR(VLOOKUP(B40,Dati!$B$2:$I$308,8,FALSE),"")</f>
        <v>1.8</v>
      </c>
      <c r="E40" s="3">
        <f t="shared" si="6"/>
        <v>1.8</v>
      </c>
      <c r="F40" s="11" t="s">
        <v>0</v>
      </c>
      <c r="G40" s="11">
        <f>F18</f>
        <v>2</v>
      </c>
      <c r="H40" s="3">
        <f t="shared" si="5"/>
        <v>3.6</v>
      </c>
      <c r="I40" s="28"/>
      <c r="J40" s="32"/>
      <c r="K40" s="32"/>
    </row>
    <row r="41" spans="1:11" x14ac:dyDescent="0.25">
      <c r="A41" s="28"/>
      <c r="B41" s="6" t="str">
        <f>Dati!B135</f>
        <v>RE1031</v>
      </c>
      <c r="C41" s="16" t="str">
        <f>IFERROR(VLOOKUP(B41,Dati!$B$1:$I$308,2,FALSE),"")</f>
        <v>Peso tondo da 5 mm, 2 mt</v>
      </c>
      <c r="D41" s="106">
        <f>IFERROR(VLOOKUP(B41,Dati!$B$2:$I$308,8,FALSE),"")</f>
        <v>7.9</v>
      </c>
      <c r="E41" s="3">
        <f t="shared" si="6"/>
        <v>7.9</v>
      </c>
      <c r="F41" s="11" t="s">
        <v>0</v>
      </c>
      <c r="G41" s="11">
        <f>F18*2</f>
        <v>4</v>
      </c>
      <c r="H41" s="3">
        <f>E41*G41</f>
        <v>31.6</v>
      </c>
      <c r="I41" s="28"/>
      <c r="J41" s="32"/>
      <c r="K41" s="32"/>
    </row>
    <row r="42" spans="1:11" x14ac:dyDescent="0.25">
      <c r="A42" s="28"/>
      <c r="B42" s="6" t="str">
        <f>Dati!B136</f>
        <v>RE1032</v>
      </c>
      <c r="C42" s="16" t="str">
        <f>IFERROR(VLOOKUP(B42,Dati!$B$1:$I$308,2,FALSE),"")</f>
        <v>Peso quadro da 7 mm, 2 mt</v>
      </c>
      <c r="D42" s="106">
        <f>IFERROR(VLOOKUP(B42,Dati!$B$2:$I$308,8,FALSE),"")</f>
        <v>5.25</v>
      </c>
      <c r="E42" s="3">
        <f t="shared" si="6"/>
        <v>5.25</v>
      </c>
      <c r="F42" s="11" t="s">
        <v>0</v>
      </c>
      <c r="G42" s="11">
        <f>F18*2</f>
        <v>4</v>
      </c>
      <c r="H42" s="3">
        <f t="shared" si="5"/>
        <v>21</v>
      </c>
      <c r="I42" s="28"/>
      <c r="J42" s="32"/>
      <c r="K42" s="32"/>
    </row>
    <row r="43" spans="1:11" x14ac:dyDescent="0.25">
      <c r="A43" s="28"/>
      <c r="B43" s="6" t="str">
        <f>Dati!B134</f>
        <v>RE1038-BK</v>
      </c>
      <c r="C43" s="16" t="str">
        <f>IFERROR(VLOOKUP(B43,Dati!$B$1:$I$308,2,FALSE),"")</f>
        <v>Profilo Antigoccia Nero</v>
      </c>
      <c r="D43" s="106">
        <f>IFERROR(VLOOKUP(B43,Dati!$B$2:$I$308,8,FALSE),"")</f>
        <v>4.5199999999999996</v>
      </c>
      <c r="E43" s="3">
        <f t="shared" si="6"/>
        <v>4.5199999999999996</v>
      </c>
      <c r="F43" s="11" t="s">
        <v>0</v>
      </c>
      <c r="G43" s="11">
        <f>F18</f>
        <v>2</v>
      </c>
      <c r="H43" s="3">
        <f t="shared" si="5"/>
        <v>9.0399999999999991</v>
      </c>
      <c r="I43" s="28"/>
      <c r="J43" s="32"/>
      <c r="K43" s="32"/>
    </row>
    <row r="44" spans="1:11" x14ac:dyDescent="0.25">
      <c r="A44" s="28"/>
      <c r="B44" s="37" t="s">
        <v>32</v>
      </c>
      <c r="C44" s="16" t="str">
        <f>IFERROR(VLOOKUP(B44,Dati!$B$1:$I$308,2,FALSE),"")</f>
        <v/>
      </c>
      <c r="D44" s="106" t="str">
        <f>IFERROR(VLOOKUP(B44,Dati!$B$2:$I$308,8,FALSE),"")</f>
        <v/>
      </c>
      <c r="E44" s="3"/>
      <c r="F44" s="11"/>
      <c r="G44" s="11"/>
      <c r="H44" s="3"/>
      <c r="I44" s="28"/>
      <c r="J44" s="32"/>
      <c r="K44" s="32"/>
    </row>
    <row r="45" spans="1:11" x14ac:dyDescent="0.25">
      <c r="A45" s="28"/>
      <c r="B45" s="6" t="str">
        <f>IF($C$17="Bianco","RE1020-W",IF($C$17="Avorio","RE1020-LB",IF($C$17="Marrone","RE1020-BR",IF($C$17="Nero","RE1020-BK",IF($C$17="Argento","RE1020-S",IF($C$17="Ral a scelta","RE1020-MF"))))))</f>
        <v>RE1020-W</v>
      </c>
      <c r="C45" s="16" t="str">
        <f>IFERROR(VLOOKUP(B45,Dati!$B$1:$I$308,2,FALSE),"")</f>
        <v>P100 Guida Zip Bianca 9016</v>
      </c>
      <c r="D45" s="106">
        <f>IFERROR(VLOOKUP(B45,Dati!$B$2:$I$308,8,FALSE),"")</f>
        <v>15.35</v>
      </c>
      <c r="E45" s="3">
        <f t="shared" si="6"/>
        <v>15.35</v>
      </c>
      <c r="F45" s="11" t="s">
        <v>0</v>
      </c>
      <c r="G45" s="11">
        <f>G18*2</f>
        <v>6</v>
      </c>
      <c r="H45" s="3">
        <f t="shared" si="5"/>
        <v>92.1</v>
      </c>
      <c r="I45" s="28"/>
      <c r="J45" s="32"/>
      <c r="K45" s="32"/>
    </row>
    <row r="46" spans="1:11" x14ac:dyDescent="0.25">
      <c r="A46" s="28"/>
      <c r="B46" s="6" t="str">
        <f>IF($C$17="Bianco","RE1021-W",IF($C$17="Avorio","RE1021-LB",IF($C$17="Marrone","RE1021-BR",IF($C$17="Nero","RE1021-BK",IF($C$17="Argento","RE1021-S",IF($C$17="Ral a scelta","RE1021-MF"))))))</f>
        <v>RE1021-W</v>
      </c>
      <c r="C46" s="16" t="str">
        <f>IFERROR(VLOOKUP(B46,Dati!$B$1:$I$308,2,FALSE),"")</f>
        <v>P100 Cover Guida Zip Bianca 9016</v>
      </c>
      <c r="D46" s="106">
        <f>IFERROR(VLOOKUP(B46,Dati!$B$2:$I$308,8,FALSE),"")</f>
        <v>8.98</v>
      </c>
      <c r="E46" s="3">
        <f t="shared" si="6"/>
        <v>8.98</v>
      </c>
      <c r="F46" s="11" t="s">
        <v>0</v>
      </c>
      <c r="G46" s="11">
        <f>G18*2</f>
        <v>6</v>
      </c>
      <c r="H46" s="3">
        <f t="shared" si="5"/>
        <v>53.88</v>
      </c>
      <c r="I46" s="28"/>
      <c r="J46" s="32"/>
      <c r="K46" s="32"/>
    </row>
    <row r="47" spans="1:11" x14ac:dyDescent="0.25">
      <c r="A47" s="28"/>
      <c r="B47" s="6" t="str">
        <f>Dati!B94</f>
        <v>VV20</v>
      </c>
      <c r="C47" s="16" t="str">
        <f>IFERROR(VLOOKUP(B47,Dati!$B$1:$I$308,2,FALSE),"")</f>
        <v>Set 6 viti 3,5*25 cover/guida</v>
      </c>
      <c r="D47" s="106">
        <f>IFERROR(VLOOKUP(B47,Dati!$B$2:$I$308,8,FALSE),"")</f>
        <v>0.48</v>
      </c>
      <c r="E47" s="3">
        <f t="shared" si="6"/>
        <v>0.48</v>
      </c>
      <c r="F47" s="11" t="s">
        <v>304</v>
      </c>
      <c r="G47" s="144">
        <v>1</v>
      </c>
      <c r="H47" s="3">
        <f t="shared" si="5"/>
        <v>0.48</v>
      </c>
      <c r="I47" s="28"/>
      <c r="J47" s="32"/>
      <c r="K47" s="32"/>
    </row>
    <row r="48" spans="1:11" x14ac:dyDescent="0.25">
      <c r="A48" s="28"/>
      <c r="B48" s="6" t="str">
        <f>IF($C$17="Bianco","RE1027-W",IF($C$17="Avorio","RE1027-W",IF($C$17="Marrone","RE1027-BK",IF($C$17="Nero","RE1027-BK",IF($C$17="Argento","RE1027-G",IF($C$17="Ral a scelta","RE1027-BK"))))))</f>
        <v>RE1027-W</v>
      </c>
      <c r="C48" s="16" t="str">
        <f>IFERROR(VLOOKUP(B48,Dati!$B$1:$I$308,2,FALSE),"")</f>
        <v>Cover foro guida bianco</v>
      </c>
      <c r="D48" s="106">
        <f>IFERROR(VLOOKUP(B48,Dati!$B$2:$I$308,8,FALSE),"")</f>
        <v>0.3</v>
      </c>
      <c r="E48" s="3">
        <f t="shared" si="6"/>
        <v>0.3</v>
      </c>
      <c r="F48" s="11" t="s">
        <v>1</v>
      </c>
      <c r="G48" s="144">
        <v>6</v>
      </c>
      <c r="H48" s="3">
        <f t="shared" si="5"/>
        <v>1.7999999999999998</v>
      </c>
      <c r="I48" s="28"/>
      <c r="J48" s="32"/>
      <c r="K48" s="32"/>
    </row>
    <row r="49" spans="1:11" x14ac:dyDescent="0.25">
      <c r="A49" s="28"/>
      <c r="B49" s="6" t="str">
        <f>Dati!B95</f>
        <v>RE1024</v>
      </c>
      <c r="C49" s="16" t="str">
        <f>IFERROR(VLOOKUP(B49,Dati!$B$1:$I$308,2,FALSE),"")</f>
        <v>Estruso per guide</v>
      </c>
      <c r="D49" s="106">
        <f>IFERROR(VLOOKUP(B49,Dati!$B$2:$I$308,8,FALSE),"")</f>
        <v>2.66</v>
      </c>
      <c r="E49" s="3">
        <f t="shared" si="6"/>
        <v>2.66</v>
      </c>
      <c r="F49" s="11" t="s">
        <v>0</v>
      </c>
      <c r="G49" s="11">
        <f>G18*4</f>
        <v>12</v>
      </c>
      <c r="H49" s="3">
        <f t="shared" si="5"/>
        <v>31.92</v>
      </c>
      <c r="I49" s="28"/>
      <c r="J49" s="32"/>
      <c r="K49" s="32"/>
    </row>
    <row r="50" spans="1:11" x14ac:dyDescent="0.25">
      <c r="A50" s="28"/>
      <c r="B50" s="6" t="s">
        <v>132</v>
      </c>
      <c r="C50" s="16" t="str">
        <f>IFERROR(VLOOKUP(B50,Dati!$B$1:$I$308,2,FALSE),"")</f>
        <v>Guida Zip in Nylon con 10 molle/mt</v>
      </c>
      <c r="D50" s="106">
        <f>IFERROR(VLOOKUP(B50,Dati!$B$2:$I$308,8,FALSE),"")</f>
        <v>9.52</v>
      </c>
      <c r="E50" s="3">
        <f t="shared" si="6"/>
        <v>9.52</v>
      </c>
      <c r="F50" s="11" t="s">
        <v>0</v>
      </c>
      <c r="G50" s="11">
        <f>G18*2</f>
        <v>6</v>
      </c>
      <c r="H50" s="3">
        <f t="shared" si="5"/>
        <v>57.12</v>
      </c>
      <c r="I50" s="28"/>
      <c r="J50" s="32"/>
      <c r="K50" s="32"/>
    </row>
    <row r="51" spans="1:11" x14ac:dyDescent="0.25">
      <c r="A51" s="28"/>
      <c r="B51" s="6" t="s">
        <v>133</v>
      </c>
      <c r="C51" s="16" t="str">
        <f>IFERROR(VLOOKUP(B51,Dati!$B$1:$I$308,2,FALSE),"")</f>
        <v xml:space="preserve">Inserto Zip </v>
      </c>
      <c r="D51" s="106">
        <f>IFERROR(VLOOKUP(B51,Dati!$B$2:$I$308,8,FALSE),"")</f>
        <v>3.16</v>
      </c>
      <c r="E51" s="3">
        <f t="shared" si="6"/>
        <v>3.16</v>
      </c>
      <c r="F51" s="11" t="s">
        <v>1</v>
      </c>
      <c r="G51" s="144">
        <v>2</v>
      </c>
      <c r="H51" s="3">
        <f t="shared" si="5"/>
        <v>6.32</v>
      </c>
      <c r="I51" s="28"/>
      <c r="J51" s="32"/>
      <c r="K51" s="32"/>
    </row>
    <row r="52" spans="1:11" x14ac:dyDescent="0.25">
      <c r="A52" s="28"/>
      <c r="B52" s="6" t="str">
        <f>Dati!B99</f>
        <v>VV22</v>
      </c>
      <c r="C52" s="16" t="str">
        <f>IFERROR(VLOOKUP(B52,Dati!$B$1:$I$308,2,FALSE),"")</f>
        <v>Set 4 viti 2,6*6 inserto/guida</v>
      </c>
      <c r="D52" s="106">
        <f>IFERROR(VLOOKUP(B52,Dati!$B$2:$I$308,8,FALSE),"")</f>
        <v>0.32</v>
      </c>
      <c r="E52" s="3">
        <f t="shared" si="6"/>
        <v>0.32</v>
      </c>
      <c r="F52" s="11" t="s">
        <v>304</v>
      </c>
      <c r="G52" s="144">
        <v>1</v>
      </c>
      <c r="H52" s="3">
        <f t="shared" si="5"/>
        <v>0.32</v>
      </c>
      <c r="I52" s="28"/>
      <c r="J52" s="32"/>
      <c r="K52" s="32"/>
    </row>
    <row r="53" spans="1:11" x14ac:dyDescent="0.25">
      <c r="A53" s="28"/>
      <c r="B53" s="6" t="str">
        <f>IF($C$17="Bianco","RE1026-W",IF($C$17="Avorio","RE1026-BK",IF($C$17="Marrone","RE1026-BK",IF($C$17="Nero","RE1026-BK",IF($C$17="Argento","RE1026-G",IF($C$17="Ral a scelta","RE1026-BK"))))))</f>
        <v>RE1026-W</v>
      </c>
      <c r="C53" s="16" t="str">
        <f>IFERROR(VLOOKUP(B53,Dati!$B$1:$I$308,2,FALSE),"")</f>
        <v>Tappi Guida Zip Bianchi</v>
      </c>
      <c r="D53" s="106">
        <f>IFERROR(VLOOKUP(B53,Dati!$B$2:$I$308,8,FALSE),"")</f>
        <v>3.8</v>
      </c>
      <c r="E53" s="3">
        <f t="shared" si="6"/>
        <v>3.8</v>
      </c>
      <c r="F53" s="11" t="s">
        <v>26</v>
      </c>
      <c r="G53" s="144">
        <v>1</v>
      </c>
      <c r="H53" s="3">
        <f t="shared" si="5"/>
        <v>3.8</v>
      </c>
      <c r="I53" s="28"/>
      <c r="J53" s="32"/>
      <c r="K53" s="32"/>
    </row>
    <row r="54" spans="1:11" x14ac:dyDescent="0.25">
      <c r="A54" s="28"/>
      <c r="B54" s="6" t="str">
        <f>Dati!B103</f>
        <v>VV23</v>
      </c>
      <c r="C54" s="16" t="str">
        <f>IFERROR(VLOOKUP(B54,Dati!$B$1:$I$308,2,FALSE),"")</f>
        <v>Set 4 viti 3*15 tappi/guida</v>
      </c>
      <c r="D54" s="106">
        <f>IFERROR(VLOOKUP(B54,Dati!$B$2:$I$308,8,FALSE),"")</f>
        <v>0.32</v>
      </c>
      <c r="E54" s="3">
        <f t="shared" si="6"/>
        <v>0.32</v>
      </c>
      <c r="F54" s="11" t="s">
        <v>304</v>
      </c>
      <c r="G54" s="144">
        <v>1</v>
      </c>
      <c r="H54" s="3">
        <f t="shared" si="5"/>
        <v>0.32</v>
      </c>
      <c r="I54" s="28"/>
      <c r="J54" s="32"/>
      <c r="K54" s="32"/>
    </row>
    <row r="55" spans="1:11" x14ac:dyDescent="0.25">
      <c r="A55" s="28"/>
      <c r="B55" s="2" t="str">
        <f>IFERROR(VLOOKUP(C55,Dati!$B$2:$C$290,2,FALSE),"")</f>
        <v>RE1025</v>
      </c>
      <c r="C55" s="105" t="s">
        <v>306</v>
      </c>
      <c r="D55" s="128">
        <f>IFERROR(VLOOKUP(C55,Dati!$B$2:$D$290,3,FALSE),"")</f>
        <v>6.5</v>
      </c>
      <c r="E55" s="3">
        <f t="shared" ref="E55" si="7">D55*(1-$E$18/100)</f>
        <v>6.5</v>
      </c>
      <c r="F55" s="11" t="s">
        <v>26</v>
      </c>
      <c r="G55" s="144">
        <v>1</v>
      </c>
      <c r="H55" s="3">
        <f t="shared" si="5"/>
        <v>6.5</v>
      </c>
      <c r="I55" s="28"/>
      <c r="J55" s="32"/>
      <c r="K55" s="32"/>
    </row>
    <row r="56" spans="1:11" x14ac:dyDescent="0.25">
      <c r="A56" s="28"/>
      <c r="B56" s="37" t="s">
        <v>27</v>
      </c>
      <c r="C56" s="16" t="s">
        <v>27</v>
      </c>
      <c r="D56" s="3"/>
      <c r="E56" s="3"/>
      <c r="F56" s="11"/>
      <c r="G56" s="11"/>
      <c r="H56" s="11">
        <f>SUM(H20:H55)*0.05</f>
        <v>31.432500000000005</v>
      </c>
      <c r="I56" s="28"/>
      <c r="J56" s="32"/>
      <c r="K56" s="15"/>
    </row>
    <row r="57" spans="1:11" ht="15.75" thickBot="1" x14ac:dyDescent="0.3">
      <c r="A57" s="28"/>
      <c r="B57" s="6"/>
      <c r="C57" s="1"/>
      <c r="D57" s="2"/>
      <c r="E57" s="4"/>
      <c r="F57" s="150" t="s">
        <v>15</v>
      </c>
      <c r="G57" s="150"/>
      <c r="H57" s="36">
        <f>SUM(H20:H56)</f>
        <v>660.0825000000001</v>
      </c>
      <c r="I57" s="28"/>
      <c r="J57" s="32"/>
      <c r="K57" s="39"/>
    </row>
    <row r="58" spans="1:11" ht="15.75" thickTop="1" x14ac:dyDescent="0.25">
      <c r="A58" s="28"/>
      <c r="B58" s="1"/>
      <c r="C58" s="1"/>
      <c r="D58" s="2"/>
      <c r="E58" s="2"/>
      <c r="F58" s="151" t="s">
        <v>17</v>
      </c>
      <c r="G58" s="151"/>
      <c r="H58" s="35">
        <f>IF(H18&gt;=1,H57/H18,H57*H18)</f>
        <v>110.01375000000002</v>
      </c>
      <c r="I58" s="28"/>
      <c r="K58" s="32"/>
    </row>
    <row r="59" spans="1:11" x14ac:dyDescent="0.25">
      <c r="A59" s="28"/>
      <c r="B59" s="28"/>
      <c r="C59" s="28"/>
      <c r="D59" s="28"/>
      <c r="E59" s="28"/>
      <c r="F59" s="28"/>
      <c r="G59" s="28"/>
      <c r="H59" s="28"/>
      <c r="I59" s="28"/>
    </row>
    <row r="60" spans="1:11" x14ac:dyDescent="0.25">
      <c r="A60" s="28"/>
      <c r="B60" s="28"/>
      <c r="C60" s="28"/>
      <c r="D60" s="28"/>
      <c r="E60" s="28"/>
      <c r="F60" s="28"/>
      <c r="G60" s="28"/>
      <c r="H60" s="28"/>
      <c r="I60" s="28"/>
    </row>
    <row r="61" spans="1:11" x14ac:dyDescent="0.25">
      <c r="A61" s="28"/>
      <c r="B61" s="28"/>
      <c r="C61" s="28"/>
      <c r="D61" s="28"/>
      <c r="E61" s="153" t="s">
        <v>19</v>
      </c>
      <c r="F61" s="153"/>
      <c r="G61" s="153"/>
      <c r="H61" s="26">
        <v>109</v>
      </c>
      <c r="I61" s="28"/>
    </row>
    <row r="62" spans="1:11" x14ac:dyDescent="0.25">
      <c r="A62" s="28"/>
      <c r="B62" s="28"/>
      <c r="C62" s="28"/>
      <c r="D62" s="28"/>
      <c r="E62" s="153" t="s">
        <v>4</v>
      </c>
      <c r="F62" s="153"/>
      <c r="G62" s="153"/>
      <c r="H62" s="8">
        <f>(H61-H58)/H61</f>
        <v>-9.3004587155964755E-3</v>
      </c>
      <c r="I62" s="28"/>
    </row>
    <row r="63" spans="1:11" x14ac:dyDescent="0.25">
      <c r="A63" s="28"/>
      <c r="B63" s="28"/>
      <c r="C63" s="28"/>
      <c r="D63" s="28"/>
      <c r="E63" s="146" t="s">
        <v>18</v>
      </c>
      <c r="F63" s="146"/>
      <c r="G63" s="146"/>
      <c r="H63" s="22">
        <f>IF(H18&lt;D18,H61*D18,H61*H18)</f>
        <v>654</v>
      </c>
      <c r="I63" s="28"/>
    </row>
    <row r="64" spans="1:11" x14ac:dyDescent="0.25">
      <c r="A64" s="28"/>
      <c r="B64" s="28"/>
      <c r="C64" s="28"/>
      <c r="D64" s="28"/>
      <c r="E64" s="146" t="s">
        <v>4</v>
      </c>
      <c r="F64" s="146"/>
      <c r="G64" s="146"/>
      <c r="H64" s="19">
        <f>(H63-H57)/H63</f>
        <v>-9.3004587155964755E-3</v>
      </c>
      <c r="I64" s="28"/>
    </row>
    <row r="65" spans="1:9" x14ac:dyDescent="0.25">
      <c r="A65" s="28"/>
      <c r="B65" s="147"/>
      <c r="C65" s="147"/>
      <c r="D65" s="28"/>
      <c r="E65" s="28"/>
      <c r="F65" s="28"/>
      <c r="G65" s="28"/>
      <c r="H65" s="28"/>
      <c r="I65" s="28"/>
    </row>
    <row r="66" spans="1:9" x14ac:dyDescent="0.25">
      <c r="A66" s="28"/>
      <c r="B66" s="31"/>
      <c r="C66" s="31"/>
      <c r="D66" s="28"/>
      <c r="E66" s="28"/>
      <c r="F66" s="28"/>
      <c r="G66" s="28"/>
      <c r="H66" s="28"/>
      <c r="I66" s="28"/>
    </row>
    <row r="67" spans="1:9" x14ac:dyDescent="0.25">
      <c r="A67" s="28"/>
      <c r="B67" s="33"/>
      <c r="C67" s="33"/>
      <c r="D67" s="34"/>
      <c r="E67" s="34"/>
      <c r="F67" s="34"/>
      <c r="G67" s="34"/>
      <c r="H67" s="34"/>
      <c r="I67" s="28"/>
    </row>
    <row r="68" spans="1:9" x14ac:dyDescent="0.25">
      <c r="A68" s="28"/>
    </row>
    <row r="69" spans="1:9" x14ac:dyDescent="0.25">
      <c r="A69" s="28"/>
    </row>
    <row r="70" spans="1:9" x14ac:dyDescent="0.25">
      <c r="A70" s="28"/>
    </row>
    <row r="71" spans="1:9" x14ac:dyDescent="0.25">
      <c r="A71" s="28"/>
    </row>
    <row r="72" spans="1:9" x14ac:dyDescent="0.25">
      <c r="A72" s="28"/>
    </row>
    <row r="73" spans="1:9" x14ac:dyDescent="0.25">
      <c r="A73" s="28"/>
    </row>
    <row r="74" spans="1:9" x14ac:dyDescent="0.25">
      <c r="A74" s="28"/>
    </row>
    <row r="75" spans="1:9" x14ac:dyDescent="0.25">
      <c r="A75" s="28"/>
    </row>
    <row r="76" spans="1:9" x14ac:dyDescent="0.25">
      <c r="A76" s="28"/>
    </row>
    <row r="77" spans="1:9" x14ac:dyDescent="0.25">
      <c r="A77" s="28"/>
    </row>
    <row r="78" spans="1:9" x14ac:dyDescent="0.25">
      <c r="A78" s="28"/>
    </row>
    <row r="79" spans="1:9" x14ac:dyDescent="0.25">
      <c r="A79" s="28"/>
    </row>
  </sheetData>
  <sheetProtection formatCells="0" formatColumns="0" formatRows="0" insertColumns="0" insertRows="0" insertHyperlinks="0" deleteColumns="0" deleteRows="0" sort="0" autoFilter="0" pivotTables="0"/>
  <dataConsolidate/>
  <mergeCells count="8">
    <mergeCell ref="E64:G64"/>
    <mergeCell ref="B65:C65"/>
    <mergeCell ref="E63:G63"/>
    <mergeCell ref="B8:H9"/>
    <mergeCell ref="F57:G57"/>
    <mergeCell ref="F58:G58"/>
    <mergeCell ref="E61:G61"/>
    <mergeCell ref="E62:G62"/>
  </mergeCells>
  <phoneticPr fontId="12" type="noConversion"/>
  <dataValidations count="2">
    <dataValidation type="list" allowBlank="1" showInputMessage="1" showErrorMessage="1" sqref="C17" xr:uid="{00000000-0002-0000-0600-000000000000}">
      <formula1>Colore</formula1>
    </dataValidation>
    <dataValidation type="list" allowBlank="1" showInputMessage="1" showErrorMessage="1" sqref="C55" xr:uid="{00000000-0002-0000-0600-000001000000}">
      <formula1>Perno</formula1>
    </dataValidation>
  </dataValidations>
  <pageMargins left="0.11811023622047245" right="0.11811023622047245" top="0.11811023622047245" bottom="0" header="0.31496062992125984" footer="0.31496062992125984"/>
  <pageSetup paperSize="9" scale="72" orientation="portrait" r:id="rId1"/>
  <ignoredErrors>
    <ignoredError sqref="C29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V94"/>
  <sheetViews>
    <sheetView workbookViewId="0">
      <selection activeCell="V19" sqref="V19"/>
    </sheetView>
  </sheetViews>
  <sheetFormatPr defaultRowHeight="15" x14ac:dyDescent="0.25"/>
  <cols>
    <col min="2" max="22" width="8.42578125" customWidth="1"/>
  </cols>
  <sheetData>
    <row r="1" spans="1:22" x14ac:dyDescent="0.2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</row>
    <row r="2" spans="1:22" x14ac:dyDescent="0.2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</row>
    <row r="3" spans="1:22" ht="31.5" x14ac:dyDescent="0.5">
      <c r="A3" s="28"/>
      <c r="B3" s="28"/>
      <c r="C3" s="28"/>
      <c r="D3" s="28"/>
      <c r="E3" s="28"/>
      <c r="F3" s="28"/>
      <c r="G3" s="28"/>
      <c r="H3" s="145" t="s">
        <v>348</v>
      </c>
      <c r="I3" s="145"/>
      <c r="J3" s="145"/>
      <c r="K3" s="145"/>
      <c r="L3" s="145"/>
      <c r="M3" s="145"/>
      <c r="N3" s="145"/>
      <c r="O3" s="145"/>
      <c r="P3" s="145"/>
      <c r="Q3" s="145"/>
      <c r="R3" s="28"/>
      <c r="S3" s="28"/>
      <c r="T3" s="28"/>
      <c r="U3" s="28"/>
      <c r="V3" s="28"/>
    </row>
    <row r="4" spans="1:22" ht="15.75" customHeight="1" x14ac:dyDescent="0.5">
      <c r="A4" s="28"/>
      <c r="B4" s="28"/>
      <c r="C4" s="28"/>
      <c r="D4" s="28"/>
      <c r="E4" s="28"/>
      <c r="F4" s="28"/>
      <c r="G4" s="28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28"/>
      <c r="S4" s="28"/>
      <c r="T4" s="28"/>
      <c r="U4" s="28"/>
      <c r="V4" s="28"/>
    </row>
    <row r="5" spans="1:22" x14ac:dyDescent="0.25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</row>
    <row r="6" spans="1:22" x14ac:dyDescent="0.25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</row>
    <row r="7" spans="1:22" x14ac:dyDescent="0.25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</row>
    <row r="8" spans="1:22" x14ac:dyDescent="0.25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</row>
    <row r="9" spans="1:22" x14ac:dyDescent="0.25">
      <c r="A9" s="28"/>
      <c r="B9" s="28" t="s">
        <v>352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</row>
    <row r="10" spans="1:22" x14ac:dyDescent="0.25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</row>
    <row r="11" spans="1:22" x14ac:dyDescent="0.25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</row>
    <row r="12" spans="1:22" x14ac:dyDescent="0.25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</row>
    <row r="13" spans="1:22" x14ac:dyDescent="0.25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</row>
    <row r="14" spans="1:22" x14ac:dyDescent="0.25">
      <c r="A14" s="125"/>
      <c r="B14" s="126">
        <v>100</v>
      </c>
      <c r="C14" s="126">
        <v>110</v>
      </c>
      <c r="D14" s="126">
        <v>120</v>
      </c>
      <c r="E14" s="126">
        <v>130</v>
      </c>
      <c r="F14" s="126">
        <v>140</v>
      </c>
      <c r="G14" s="126">
        <v>150</v>
      </c>
      <c r="H14" s="126">
        <v>160</v>
      </c>
      <c r="I14" s="126">
        <v>170</v>
      </c>
      <c r="J14" s="126">
        <v>180</v>
      </c>
      <c r="K14" s="126">
        <v>190</v>
      </c>
      <c r="L14" s="126">
        <v>200</v>
      </c>
      <c r="M14" s="126">
        <v>210</v>
      </c>
      <c r="N14" s="126">
        <v>220</v>
      </c>
      <c r="O14" s="126">
        <v>230</v>
      </c>
      <c r="P14" s="126">
        <v>240</v>
      </c>
      <c r="Q14" s="126">
        <v>250</v>
      </c>
      <c r="R14" s="126">
        <v>260</v>
      </c>
      <c r="S14" s="126">
        <v>270</v>
      </c>
      <c r="T14" s="126">
        <v>280</v>
      </c>
      <c r="U14" s="126">
        <v>290</v>
      </c>
      <c r="V14" s="126">
        <v>300</v>
      </c>
    </row>
    <row r="15" spans="1:22" x14ac:dyDescent="0.25">
      <c r="A15" s="126">
        <v>100</v>
      </c>
      <c r="B15" s="124">
        <f t="shared" ref="B15:V15" si="0">B74+B50</f>
        <v>324.93</v>
      </c>
      <c r="C15" s="124">
        <f t="shared" si="0"/>
        <v>337.75199999999995</v>
      </c>
      <c r="D15" s="124">
        <f t="shared" si="0"/>
        <v>350.5739999999999</v>
      </c>
      <c r="E15" s="124">
        <f t="shared" si="0"/>
        <v>363.39599999999984</v>
      </c>
      <c r="F15" s="124">
        <f t="shared" si="0"/>
        <v>376.21799999999985</v>
      </c>
      <c r="G15" s="124">
        <f t="shared" si="0"/>
        <v>389.03999999999991</v>
      </c>
      <c r="H15" s="124">
        <f t="shared" si="0"/>
        <v>401.86199999999997</v>
      </c>
      <c r="I15" s="124">
        <f t="shared" si="0"/>
        <v>414.68399999999997</v>
      </c>
      <c r="J15" s="124">
        <f t="shared" si="0"/>
        <v>427.50599999999997</v>
      </c>
      <c r="K15" s="124">
        <f t="shared" si="0"/>
        <v>440.32799999999997</v>
      </c>
      <c r="L15" s="124">
        <f t="shared" si="0"/>
        <v>453.15</v>
      </c>
      <c r="M15" s="124">
        <f t="shared" si="0"/>
        <v>465.97199999999998</v>
      </c>
      <c r="N15" s="124">
        <f t="shared" si="0"/>
        <v>478.79399999999998</v>
      </c>
      <c r="O15" s="124">
        <f t="shared" si="0"/>
        <v>491.61599999999993</v>
      </c>
      <c r="P15" s="124">
        <f t="shared" si="0"/>
        <v>504.43799999999999</v>
      </c>
      <c r="Q15" s="124">
        <f t="shared" si="0"/>
        <v>517.26</v>
      </c>
      <c r="R15" s="124">
        <f t="shared" si="0"/>
        <v>530.08199999999999</v>
      </c>
      <c r="S15" s="124">
        <f t="shared" si="0"/>
        <v>542.904</v>
      </c>
      <c r="T15" s="124">
        <f t="shared" si="0"/>
        <v>555.726</v>
      </c>
      <c r="U15" s="124">
        <f t="shared" si="0"/>
        <v>568.548</v>
      </c>
      <c r="V15" s="124">
        <f t="shared" si="0"/>
        <v>581.36999999999989</v>
      </c>
    </row>
    <row r="16" spans="1:22" x14ac:dyDescent="0.25">
      <c r="A16" s="126">
        <v>110</v>
      </c>
      <c r="B16" s="124">
        <f t="shared" ref="B16:V16" si="1">B75+B51</f>
        <v>331.7</v>
      </c>
      <c r="C16" s="124">
        <f t="shared" si="1"/>
        <v>344.52199999999993</v>
      </c>
      <c r="D16" s="124">
        <f t="shared" si="1"/>
        <v>357.34399999999994</v>
      </c>
      <c r="E16" s="124">
        <f t="shared" si="1"/>
        <v>370.16599999999988</v>
      </c>
      <c r="F16" s="124">
        <f t="shared" si="1"/>
        <v>382.98799999999989</v>
      </c>
      <c r="G16" s="124">
        <f t="shared" si="1"/>
        <v>395.80999999999995</v>
      </c>
      <c r="H16" s="124">
        <f t="shared" si="1"/>
        <v>408.63200000000001</v>
      </c>
      <c r="I16" s="124">
        <f t="shared" si="1"/>
        <v>421.45400000000001</v>
      </c>
      <c r="J16" s="124">
        <f t="shared" si="1"/>
        <v>434.27600000000001</v>
      </c>
      <c r="K16" s="124">
        <f t="shared" si="1"/>
        <v>447.09800000000001</v>
      </c>
      <c r="L16" s="124">
        <f t="shared" si="1"/>
        <v>459.92</v>
      </c>
      <c r="M16" s="124">
        <f t="shared" si="1"/>
        <v>472.74200000000002</v>
      </c>
      <c r="N16" s="124">
        <f t="shared" si="1"/>
        <v>485.56400000000002</v>
      </c>
      <c r="O16" s="124">
        <f t="shared" si="1"/>
        <v>498.38599999999997</v>
      </c>
      <c r="P16" s="124">
        <f t="shared" si="1"/>
        <v>511.20800000000003</v>
      </c>
      <c r="Q16" s="124">
        <f t="shared" si="1"/>
        <v>524.03</v>
      </c>
      <c r="R16" s="124">
        <f t="shared" si="1"/>
        <v>536.85199999999998</v>
      </c>
      <c r="S16" s="124">
        <f t="shared" si="1"/>
        <v>549.67399999999998</v>
      </c>
      <c r="T16" s="124">
        <f t="shared" si="1"/>
        <v>562.49599999999998</v>
      </c>
      <c r="U16" s="124">
        <f t="shared" si="1"/>
        <v>575.31799999999998</v>
      </c>
      <c r="V16" s="124">
        <f t="shared" si="1"/>
        <v>588.13999999999987</v>
      </c>
    </row>
    <row r="17" spans="1:22" x14ac:dyDescent="0.25">
      <c r="A17" s="126">
        <v>120</v>
      </c>
      <c r="B17" s="124">
        <f t="shared" ref="B17:V17" si="2">B76+B52</f>
        <v>338.47</v>
      </c>
      <c r="C17" s="124">
        <f t="shared" si="2"/>
        <v>351.29199999999997</v>
      </c>
      <c r="D17" s="124">
        <f t="shared" si="2"/>
        <v>364.11399999999992</v>
      </c>
      <c r="E17" s="124">
        <f t="shared" si="2"/>
        <v>376.93599999999986</v>
      </c>
      <c r="F17" s="124">
        <f t="shared" si="2"/>
        <v>389.75799999999987</v>
      </c>
      <c r="G17" s="124">
        <f t="shared" si="2"/>
        <v>402.57999999999993</v>
      </c>
      <c r="H17" s="124">
        <f t="shared" si="2"/>
        <v>415.40199999999999</v>
      </c>
      <c r="I17" s="124">
        <f t="shared" si="2"/>
        <v>428.22399999999999</v>
      </c>
      <c r="J17" s="124">
        <f t="shared" si="2"/>
        <v>441.04599999999999</v>
      </c>
      <c r="K17" s="124">
        <f t="shared" si="2"/>
        <v>453.86799999999999</v>
      </c>
      <c r="L17" s="124">
        <f t="shared" si="2"/>
        <v>466.69</v>
      </c>
      <c r="M17" s="124">
        <f t="shared" si="2"/>
        <v>479.512</v>
      </c>
      <c r="N17" s="124">
        <f t="shared" si="2"/>
        <v>492.334</v>
      </c>
      <c r="O17" s="124">
        <f t="shared" si="2"/>
        <v>505.15599999999995</v>
      </c>
      <c r="P17" s="124">
        <f t="shared" si="2"/>
        <v>517.97800000000007</v>
      </c>
      <c r="Q17" s="124">
        <f t="shared" si="2"/>
        <v>530.79999999999995</v>
      </c>
      <c r="R17" s="124">
        <f t="shared" si="2"/>
        <v>543.62199999999996</v>
      </c>
      <c r="S17" s="124">
        <f t="shared" si="2"/>
        <v>556.44399999999996</v>
      </c>
      <c r="T17" s="124">
        <f t="shared" si="2"/>
        <v>569.26599999999996</v>
      </c>
      <c r="U17" s="124">
        <f t="shared" si="2"/>
        <v>582.08800000000008</v>
      </c>
      <c r="V17" s="124">
        <f t="shared" si="2"/>
        <v>594.91</v>
      </c>
    </row>
    <row r="18" spans="1:22" x14ac:dyDescent="0.25">
      <c r="A18" s="126">
        <v>130</v>
      </c>
      <c r="B18" s="124">
        <f t="shared" ref="B18:V18" si="3">B77+B53</f>
        <v>345.24</v>
      </c>
      <c r="C18" s="124">
        <f t="shared" si="3"/>
        <v>358.06199999999995</v>
      </c>
      <c r="D18" s="124">
        <f t="shared" si="3"/>
        <v>370.8839999999999</v>
      </c>
      <c r="E18" s="124">
        <f t="shared" si="3"/>
        <v>383.70599999999985</v>
      </c>
      <c r="F18" s="124">
        <f t="shared" si="3"/>
        <v>396.52799999999985</v>
      </c>
      <c r="G18" s="124">
        <f t="shared" si="3"/>
        <v>409.34999999999991</v>
      </c>
      <c r="H18" s="124">
        <f t="shared" si="3"/>
        <v>422.17199999999997</v>
      </c>
      <c r="I18" s="124">
        <f t="shared" si="3"/>
        <v>434.99399999999997</v>
      </c>
      <c r="J18" s="124">
        <f t="shared" si="3"/>
        <v>447.81599999999997</v>
      </c>
      <c r="K18" s="124">
        <f t="shared" si="3"/>
        <v>460.63799999999998</v>
      </c>
      <c r="L18" s="124">
        <f t="shared" si="3"/>
        <v>473.46</v>
      </c>
      <c r="M18" s="124">
        <f t="shared" si="3"/>
        <v>486.28199999999998</v>
      </c>
      <c r="N18" s="124">
        <f t="shared" si="3"/>
        <v>499.10399999999998</v>
      </c>
      <c r="O18" s="124">
        <f t="shared" si="3"/>
        <v>511.92599999999993</v>
      </c>
      <c r="P18" s="124">
        <f t="shared" si="3"/>
        <v>524.74800000000005</v>
      </c>
      <c r="Q18" s="124">
        <f t="shared" si="3"/>
        <v>537.56999999999994</v>
      </c>
      <c r="R18" s="124">
        <f t="shared" si="3"/>
        <v>550.39199999999994</v>
      </c>
      <c r="S18" s="124">
        <f t="shared" si="3"/>
        <v>563.21399999999994</v>
      </c>
      <c r="T18" s="124">
        <f t="shared" si="3"/>
        <v>576.03599999999994</v>
      </c>
      <c r="U18" s="124">
        <f t="shared" si="3"/>
        <v>588.85800000000006</v>
      </c>
      <c r="V18" s="124">
        <f t="shared" si="3"/>
        <v>601.67999999999995</v>
      </c>
    </row>
    <row r="19" spans="1:22" x14ac:dyDescent="0.25">
      <c r="A19" s="126">
        <v>140</v>
      </c>
      <c r="B19" s="124">
        <f t="shared" ref="B19:V19" si="4">B78+B54</f>
        <v>352.01</v>
      </c>
      <c r="C19" s="124">
        <f t="shared" si="4"/>
        <v>364.83199999999994</v>
      </c>
      <c r="D19" s="124">
        <f t="shared" si="4"/>
        <v>377.65399999999994</v>
      </c>
      <c r="E19" s="124">
        <f t="shared" si="4"/>
        <v>390.47599999999989</v>
      </c>
      <c r="F19" s="124">
        <f t="shared" si="4"/>
        <v>403.29799999999989</v>
      </c>
      <c r="G19" s="124">
        <f t="shared" si="4"/>
        <v>416.11999999999995</v>
      </c>
      <c r="H19" s="124">
        <f t="shared" si="4"/>
        <v>428.94200000000001</v>
      </c>
      <c r="I19" s="124">
        <f t="shared" si="4"/>
        <v>441.76400000000001</v>
      </c>
      <c r="J19" s="124">
        <f t="shared" si="4"/>
        <v>454.58600000000001</v>
      </c>
      <c r="K19" s="124">
        <f t="shared" si="4"/>
        <v>467.40800000000002</v>
      </c>
      <c r="L19" s="124">
        <f t="shared" si="4"/>
        <v>480.23</v>
      </c>
      <c r="M19" s="124">
        <f t="shared" si="4"/>
        <v>493.05200000000002</v>
      </c>
      <c r="N19" s="124">
        <f t="shared" si="4"/>
        <v>505.87400000000002</v>
      </c>
      <c r="O19" s="124">
        <f t="shared" si="4"/>
        <v>518.69599999999991</v>
      </c>
      <c r="P19" s="124">
        <f t="shared" si="4"/>
        <v>531.51800000000003</v>
      </c>
      <c r="Q19" s="124">
        <f t="shared" si="4"/>
        <v>544.33999999999992</v>
      </c>
      <c r="R19" s="124">
        <f t="shared" si="4"/>
        <v>557.16199999999992</v>
      </c>
      <c r="S19" s="124">
        <f t="shared" si="4"/>
        <v>569.98399999999992</v>
      </c>
      <c r="T19" s="124">
        <f t="shared" si="4"/>
        <v>582.80599999999993</v>
      </c>
      <c r="U19" s="124">
        <f t="shared" si="4"/>
        <v>595.62800000000004</v>
      </c>
      <c r="V19" s="124">
        <f t="shared" si="4"/>
        <v>608.44999999999993</v>
      </c>
    </row>
    <row r="20" spans="1:22" x14ac:dyDescent="0.25">
      <c r="A20" s="126">
        <v>150</v>
      </c>
      <c r="B20" s="124">
        <f t="shared" ref="B20:V20" si="5">B79+B55</f>
        <v>358.78000000000003</v>
      </c>
      <c r="C20" s="124">
        <f t="shared" si="5"/>
        <v>371.60199999999998</v>
      </c>
      <c r="D20" s="124">
        <f t="shared" si="5"/>
        <v>384.42399999999992</v>
      </c>
      <c r="E20" s="124">
        <f t="shared" si="5"/>
        <v>397.24599999999987</v>
      </c>
      <c r="F20" s="124">
        <f t="shared" si="5"/>
        <v>410.06799999999987</v>
      </c>
      <c r="G20" s="124">
        <f t="shared" si="5"/>
        <v>422.88999999999993</v>
      </c>
      <c r="H20" s="124">
        <f t="shared" si="5"/>
        <v>435.71199999999999</v>
      </c>
      <c r="I20" s="124">
        <f t="shared" si="5"/>
        <v>448.53399999999999</v>
      </c>
      <c r="J20" s="124">
        <f t="shared" si="5"/>
        <v>461.35599999999999</v>
      </c>
      <c r="K20" s="124">
        <f t="shared" si="5"/>
        <v>474.178</v>
      </c>
      <c r="L20" s="124">
        <f t="shared" si="5"/>
        <v>487</v>
      </c>
      <c r="M20" s="124">
        <f t="shared" si="5"/>
        <v>499.822</v>
      </c>
      <c r="N20" s="124">
        <f t="shared" si="5"/>
        <v>512.64400000000001</v>
      </c>
      <c r="O20" s="124">
        <f t="shared" si="5"/>
        <v>525.46600000000001</v>
      </c>
      <c r="P20" s="124">
        <f t="shared" si="5"/>
        <v>538.28800000000001</v>
      </c>
      <c r="Q20" s="124">
        <f t="shared" si="5"/>
        <v>551.11</v>
      </c>
      <c r="R20" s="124">
        <f t="shared" si="5"/>
        <v>563.93200000000002</v>
      </c>
      <c r="S20" s="124">
        <f t="shared" si="5"/>
        <v>576.75400000000002</v>
      </c>
      <c r="T20" s="124">
        <f t="shared" si="5"/>
        <v>589.57600000000002</v>
      </c>
      <c r="U20" s="124">
        <f t="shared" si="5"/>
        <v>602.39800000000002</v>
      </c>
      <c r="V20" s="124">
        <f t="shared" si="5"/>
        <v>615.21999999999991</v>
      </c>
    </row>
    <row r="21" spans="1:22" x14ac:dyDescent="0.25">
      <c r="A21" s="126">
        <v>160</v>
      </c>
      <c r="B21" s="124">
        <f t="shared" ref="B21:V21" si="6">B80+B56</f>
        <v>365.55</v>
      </c>
      <c r="C21" s="124">
        <f t="shared" si="6"/>
        <v>378.37199999999996</v>
      </c>
      <c r="D21" s="124">
        <f t="shared" si="6"/>
        <v>391.1939999999999</v>
      </c>
      <c r="E21" s="124">
        <f t="shared" si="6"/>
        <v>404.01599999999985</v>
      </c>
      <c r="F21" s="124">
        <f t="shared" si="6"/>
        <v>416.83799999999985</v>
      </c>
      <c r="G21" s="124">
        <f t="shared" si="6"/>
        <v>429.65999999999991</v>
      </c>
      <c r="H21" s="124">
        <f t="shared" si="6"/>
        <v>442.48199999999997</v>
      </c>
      <c r="I21" s="124">
        <f t="shared" si="6"/>
        <v>455.30399999999997</v>
      </c>
      <c r="J21" s="124">
        <f t="shared" si="6"/>
        <v>468.12599999999998</v>
      </c>
      <c r="K21" s="124">
        <f t="shared" si="6"/>
        <v>480.94799999999998</v>
      </c>
      <c r="L21" s="124">
        <f t="shared" si="6"/>
        <v>493.77</v>
      </c>
      <c r="M21" s="124">
        <f t="shared" si="6"/>
        <v>506.59199999999998</v>
      </c>
      <c r="N21" s="124">
        <f t="shared" si="6"/>
        <v>519.41399999999999</v>
      </c>
      <c r="O21" s="124">
        <f t="shared" si="6"/>
        <v>532.23599999999999</v>
      </c>
      <c r="P21" s="124">
        <f t="shared" si="6"/>
        <v>545.05799999999999</v>
      </c>
      <c r="Q21" s="124">
        <f t="shared" si="6"/>
        <v>557.88</v>
      </c>
      <c r="R21" s="124">
        <f t="shared" si="6"/>
        <v>570.702</v>
      </c>
      <c r="S21" s="124">
        <f t="shared" si="6"/>
        <v>583.524</v>
      </c>
      <c r="T21" s="124">
        <f t="shared" si="6"/>
        <v>596.346</v>
      </c>
      <c r="U21" s="124">
        <f t="shared" si="6"/>
        <v>609.16800000000001</v>
      </c>
      <c r="V21" s="124">
        <f t="shared" si="6"/>
        <v>621.9899999999999</v>
      </c>
    </row>
    <row r="22" spans="1:22" x14ac:dyDescent="0.25">
      <c r="A22" s="126">
        <v>170</v>
      </c>
      <c r="B22" s="124">
        <f t="shared" ref="B22:V22" si="7">B81+B57</f>
        <v>372.32000000000005</v>
      </c>
      <c r="C22" s="124">
        <f t="shared" si="7"/>
        <v>385.14199999999994</v>
      </c>
      <c r="D22" s="124">
        <f t="shared" si="7"/>
        <v>397.96399999999994</v>
      </c>
      <c r="E22" s="124">
        <f t="shared" si="7"/>
        <v>410.78599999999989</v>
      </c>
      <c r="F22" s="124">
        <f t="shared" si="7"/>
        <v>423.60799999999989</v>
      </c>
      <c r="G22" s="124">
        <f t="shared" si="7"/>
        <v>436.42999999999995</v>
      </c>
      <c r="H22" s="124">
        <f t="shared" si="7"/>
        <v>449.25200000000001</v>
      </c>
      <c r="I22" s="124">
        <f t="shared" si="7"/>
        <v>462.07400000000001</v>
      </c>
      <c r="J22" s="124">
        <f t="shared" si="7"/>
        <v>474.89600000000002</v>
      </c>
      <c r="K22" s="124">
        <f t="shared" si="7"/>
        <v>487.71800000000002</v>
      </c>
      <c r="L22" s="124">
        <f t="shared" si="7"/>
        <v>500.54</v>
      </c>
      <c r="M22" s="124">
        <f t="shared" si="7"/>
        <v>513.36200000000008</v>
      </c>
      <c r="N22" s="124">
        <f t="shared" si="7"/>
        <v>526.18399999999997</v>
      </c>
      <c r="O22" s="124">
        <f t="shared" si="7"/>
        <v>539.00599999999997</v>
      </c>
      <c r="P22" s="124">
        <f t="shared" si="7"/>
        <v>551.82799999999997</v>
      </c>
      <c r="Q22" s="124">
        <f t="shared" si="7"/>
        <v>564.65</v>
      </c>
      <c r="R22" s="124">
        <f t="shared" si="7"/>
        <v>577.47199999999998</v>
      </c>
      <c r="S22" s="124">
        <f t="shared" si="7"/>
        <v>590.29399999999998</v>
      </c>
      <c r="T22" s="124">
        <f t="shared" si="7"/>
        <v>603.11599999999999</v>
      </c>
      <c r="U22" s="124">
        <f t="shared" si="7"/>
        <v>615.9380000000001</v>
      </c>
      <c r="V22" s="124">
        <f t="shared" si="7"/>
        <v>628.76</v>
      </c>
    </row>
    <row r="23" spans="1:22" x14ac:dyDescent="0.25">
      <c r="A23" s="126">
        <v>180</v>
      </c>
      <c r="B23" s="124">
        <f t="shared" ref="B23:V23" si="8">B82+B58</f>
        <v>379.09000000000003</v>
      </c>
      <c r="C23" s="124">
        <f t="shared" si="8"/>
        <v>391.91199999999992</v>
      </c>
      <c r="D23" s="124">
        <f t="shared" si="8"/>
        <v>404.73399999999992</v>
      </c>
      <c r="E23" s="124">
        <f t="shared" si="8"/>
        <v>417.55599999999987</v>
      </c>
      <c r="F23" s="124">
        <f t="shared" si="8"/>
        <v>430.37799999999987</v>
      </c>
      <c r="G23" s="124">
        <f t="shared" si="8"/>
        <v>443.19999999999993</v>
      </c>
      <c r="H23" s="124">
        <f t="shared" si="8"/>
        <v>456.02199999999999</v>
      </c>
      <c r="I23" s="124">
        <f t="shared" si="8"/>
        <v>468.84399999999999</v>
      </c>
      <c r="J23" s="124">
        <f t="shared" si="8"/>
        <v>481.666</v>
      </c>
      <c r="K23" s="124">
        <f t="shared" si="8"/>
        <v>494.488</v>
      </c>
      <c r="L23" s="124">
        <f t="shared" si="8"/>
        <v>507.31</v>
      </c>
      <c r="M23" s="124">
        <f t="shared" si="8"/>
        <v>520.13200000000006</v>
      </c>
      <c r="N23" s="124">
        <f t="shared" si="8"/>
        <v>532.95399999999995</v>
      </c>
      <c r="O23" s="124">
        <f t="shared" si="8"/>
        <v>545.77599999999995</v>
      </c>
      <c r="P23" s="124">
        <f t="shared" si="8"/>
        <v>558.59799999999996</v>
      </c>
      <c r="Q23" s="124">
        <f t="shared" si="8"/>
        <v>571.41999999999996</v>
      </c>
      <c r="R23" s="124">
        <f t="shared" si="8"/>
        <v>584.24199999999996</v>
      </c>
      <c r="S23" s="124">
        <f t="shared" si="8"/>
        <v>597.06399999999996</v>
      </c>
      <c r="T23" s="124">
        <f t="shared" si="8"/>
        <v>609.88599999999997</v>
      </c>
      <c r="U23" s="124">
        <f t="shared" si="8"/>
        <v>622.70800000000008</v>
      </c>
      <c r="V23" s="124">
        <f t="shared" si="8"/>
        <v>635.53</v>
      </c>
    </row>
    <row r="24" spans="1:22" x14ac:dyDescent="0.25">
      <c r="A24" s="126">
        <v>190</v>
      </c>
      <c r="B24" s="124">
        <f t="shared" ref="B24:V24" si="9">B83+B59</f>
        <v>385.86</v>
      </c>
      <c r="C24" s="124">
        <f t="shared" si="9"/>
        <v>398.68199999999996</v>
      </c>
      <c r="D24" s="124">
        <f t="shared" si="9"/>
        <v>411.50399999999991</v>
      </c>
      <c r="E24" s="124">
        <f t="shared" si="9"/>
        <v>424.32599999999991</v>
      </c>
      <c r="F24" s="124">
        <f t="shared" si="9"/>
        <v>437.14799999999991</v>
      </c>
      <c r="G24" s="124">
        <f t="shared" si="9"/>
        <v>449.96999999999991</v>
      </c>
      <c r="H24" s="124">
        <f t="shared" si="9"/>
        <v>462.79200000000003</v>
      </c>
      <c r="I24" s="124">
        <f t="shared" si="9"/>
        <v>475.61400000000003</v>
      </c>
      <c r="J24" s="124">
        <f t="shared" si="9"/>
        <v>488.43600000000004</v>
      </c>
      <c r="K24" s="124">
        <f t="shared" si="9"/>
        <v>501.25800000000004</v>
      </c>
      <c r="L24" s="124">
        <f t="shared" si="9"/>
        <v>514.08000000000004</v>
      </c>
      <c r="M24" s="124">
        <f t="shared" si="9"/>
        <v>526.90200000000004</v>
      </c>
      <c r="N24" s="124">
        <f t="shared" si="9"/>
        <v>539.72400000000005</v>
      </c>
      <c r="O24" s="124">
        <f t="shared" si="9"/>
        <v>552.54599999999994</v>
      </c>
      <c r="P24" s="124">
        <f t="shared" si="9"/>
        <v>565.36800000000005</v>
      </c>
      <c r="Q24" s="124">
        <f t="shared" si="9"/>
        <v>578.18999999999994</v>
      </c>
      <c r="R24" s="124">
        <f t="shared" si="9"/>
        <v>591.01199999999994</v>
      </c>
      <c r="S24" s="124">
        <f t="shared" si="9"/>
        <v>603.83399999999995</v>
      </c>
      <c r="T24" s="124">
        <f t="shared" si="9"/>
        <v>616.65599999999995</v>
      </c>
      <c r="U24" s="124">
        <f t="shared" si="9"/>
        <v>629.47800000000007</v>
      </c>
      <c r="V24" s="124">
        <f t="shared" si="9"/>
        <v>642.29999999999995</v>
      </c>
    </row>
    <row r="25" spans="1:22" x14ac:dyDescent="0.25">
      <c r="A25" s="126">
        <v>200</v>
      </c>
      <c r="B25" s="124">
        <f t="shared" ref="B25:V25" si="10">B84+B60</f>
        <v>392.63</v>
      </c>
      <c r="C25" s="124">
        <f t="shared" si="10"/>
        <v>405.45199999999994</v>
      </c>
      <c r="D25" s="124">
        <f t="shared" si="10"/>
        <v>418.27399999999989</v>
      </c>
      <c r="E25" s="124">
        <f t="shared" si="10"/>
        <v>431.09599999999989</v>
      </c>
      <c r="F25" s="124">
        <f t="shared" si="10"/>
        <v>443.91799999999989</v>
      </c>
      <c r="G25" s="124">
        <f t="shared" si="10"/>
        <v>456.7399999999999</v>
      </c>
      <c r="H25" s="124">
        <f t="shared" si="10"/>
        <v>469.56200000000001</v>
      </c>
      <c r="I25" s="124">
        <f t="shared" si="10"/>
        <v>482.38400000000001</v>
      </c>
      <c r="J25" s="124">
        <f t="shared" si="10"/>
        <v>495.20600000000002</v>
      </c>
      <c r="K25" s="124">
        <f t="shared" si="10"/>
        <v>508.02800000000002</v>
      </c>
      <c r="L25" s="124">
        <f t="shared" si="10"/>
        <v>520.85</v>
      </c>
      <c r="M25" s="124">
        <f t="shared" si="10"/>
        <v>533.67200000000003</v>
      </c>
      <c r="N25" s="124">
        <f t="shared" si="10"/>
        <v>546.49400000000003</v>
      </c>
      <c r="O25" s="124">
        <f t="shared" si="10"/>
        <v>559.31599999999992</v>
      </c>
      <c r="P25" s="124">
        <f t="shared" si="10"/>
        <v>572.13800000000003</v>
      </c>
      <c r="Q25" s="124">
        <f t="shared" si="10"/>
        <v>584.95999999999992</v>
      </c>
      <c r="R25" s="124">
        <f t="shared" si="10"/>
        <v>597.78199999999993</v>
      </c>
      <c r="S25" s="124">
        <f t="shared" si="10"/>
        <v>610.60399999999993</v>
      </c>
      <c r="T25" s="124">
        <f t="shared" si="10"/>
        <v>623.42599999999993</v>
      </c>
      <c r="U25" s="124">
        <f t="shared" si="10"/>
        <v>636.24800000000005</v>
      </c>
      <c r="V25" s="124">
        <f t="shared" si="10"/>
        <v>649.06999999999994</v>
      </c>
    </row>
    <row r="26" spans="1:22" x14ac:dyDescent="0.25">
      <c r="A26" s="126">
        <v>210</v>
      </c>
      <c r="B26" s="124">
        <f t="shared" ref="B26:V26" si="11">B85+B61</f>
        <v>399.40000000000003</v>
      </c>
      <c r="C26" s="124">
        <f t="shared" si="11"/>
        <v>412.22199999999998</v>
      </c>
      <c r="D26" s="124">
        <f t="shared" si="11"/>
        <v>425.04399999999998</v>
      </c>
      <c r="E26" s="124">
        <f t="shared" si="11"/>
        <v>437.86599999999987</v>
      </c>
      <c r="F26" s="124">
        <f t="shared" si="11"/>
        <v>450.68799999999987</v>
      </c>
      <c r="G26" s="124">
        <f t="shared" si="11"/>
        <v>463.51</v>
      </c>
      <c r="H26" s="124">
        <f t="shared" si="11"/>
        <v>476.33199999999999</v>
      </c>
      <c r="I26" s="124">
        <f t="shared" si="11"/>
        <v>489.154</v>
      </c>
      <c r="J26" s="124">
        <f t="shared" si="11"/>
        <v>501.976</v>
      </c>
      <c r="K26" s="124">
        <f t="shared" si="11"/>
        <v>514.798</v>
      </c>
      <c r="L26" s="124">
        <f t="shared" si="11"/>
        <v>527.62</v>
      </c>
      <c r="M26" s="124">
        <f t="shared" si="11"/>
        <v>540.44200000000001</v>
      </c>
      <c r="N26" s="124">
        <f t="shared" si="11"/>
        <v>553.26400000000001</v>
      </c>
      <c r="O26" s="124">
        <f t="shared" si="11"/>
        <v>566.08600000000001</v>
      </c>
      <c r="P26" s="124">
        <f t="shared" si="11"/>
        <v>578.90800000000002</v>
      </c>
      <c r="Q26" s="124">
        <f t="shared" si="11"/>
        <v>591.73</v>
      </c>
      <c r="R26" s="124">
        <f t="shared" si="11"/>
        <v>604.55200000000002</v>
      </c>
      <c r="S26" s="124">
        <f t="shared" si="11"/>
        <v>617.37400000000002</v>
      </c>
      <c r="T26" s="124">
        <f t="shared" si="11"/>
        <v>630.19600000000003</v>
      </c>
      <c r="U26" s="124">
        <f t="shared" si="11"/>
        <v>643.01800000000003</v>
      </c>
      <c r="V26" s="124">
        <f t="shared" si="11"/>
        <v>655.83999999999992</v>
      </c>
    </row>
    <row r="27" spans="1:22" x14ac:dyDescent="0.25">
      <c r="A27" s="126">
        <v>220</v>
      </c>
      <c r="B27" s="124">
        <f t="shared" ref="B27:V27" si="12">B86+B62</f>
        <v>406.17</v>
      </c>
      <c r="C27" s="124">
        <f t="shared" si="12"/>
        <v>418.99199999999996</v>
      </c>
      <c r="D27" s="124">
        <f t="shared" si="12"/>
        <v>431.81399999999996</v>
      </c>
      <c r="E27" s="124">
        <f t="shared" si="12"/>
        <v>444.63599999999985</v>
      </c>
      <c r="F27" s="124">
        <f t="shared" si="12"/>
        <v>457.45799999999986</v>
      </c>
      <c r="G27" s="124">
        <f t="shared" si="12"/>
        <v>470.28</v>
      </c>
      <c r="H27" s="124">
        <f t="shared" si="12"/>
        <v>483.10199999999998</v>
      </c>
      <c r="I27" s="124">
        <f t="shared" si="12"/>
        <v>495.92399999999998</v>
      </c>
      <c r="J27" s="124">
        <f t="shared" si="12"/>
        <v>508.74599999999998</v>
      </c>
      <c r="K27" s="124">
        <f t="shared" si="12"/>
        <v>521.56799999999998</v>
      </c>
      <c r="L27" s="124">
        <f t="shared" si="12"/>
        <v>534.39</v>
      </c>
      <c r="M27" s="124">
        <f t="shared" si="12"/>
        <v>547.21199999999999</v>
      </c>
      <c r="N27" s="124">
        <f t="shared" si="12"/>
        <v>560.03399999999999</v>
      </c>
      <c r="O27" s="124">
        <f t="shared" si="12"/>
        <v>572.85599999999999</v>
      </c>
      <c r="P27" s="124">
        <f t="shared" si="12"/>
        <v>585.678</v>
      </c>
      <c r="Q27" s="124">
        <f t="shared" si="12"/>
        <v>598.5</v>
      </c>
      <c r="R27" s="124">
        <f t="shared" si="12"/>
        <v>611.322</v>
      </c>
      <c r="S27" s="124">
        <f t="shared" si="12"/>
        <v>624.14400000000001</v>
      </c>
      <c r="T27" s="124">
        <f t="shared" si="12"/>
        <v>636.96600000000001</v>
      </c>
      <c r="U27" s="124">
        <f t="shared" si="12"/>
        <v>649.78800000000001</v>
      </c>
      <c r="V27" s="124">
        <f t="shared" si="12"/>
        <v>662.6099999999999</v>
      </c>
    </row>
    <row r="28" spans="1:22" x14ac:dyDescent="0.25">
      <c r="A28" s="126">
        <v>230</v>
      </c>
      <c r="B28" s="124">
        <f t="shared" ref="B28:V28" si="13">B87+B63</f>
        <v>412.94000000000005</v>
      </c>
      <c r="C28" s="124">
        <f t="shared" si="13"/>
        <v>425.76199999999994</v>
      </c>
      <c r="D28" s="124">
        <f t="shared" si="13"/>
        <v>438.58399999999995</v>
      </c>
      <c r="E28" s="124">
        <f t="shared" si="13"/>
        <v>451.40599999999989</v>
      </c>
      <c r="F28" s="124">
        <f t="shared" si="13"/>
        <v>464.22799999999989</v>
      </c>
      <c r="G28" s="124">
        <f t="shared" si="13"/>
        <v>477.04999999999995</v>
      </c>
      <c r="H28" s="124">
        <f t="shared" si="13"/>
        <v>489.87200000000001</v>
      </c>
      <c r="I28" s="124">
        <f t="shared" si="13"/>
        <v>502.69400000000002</v>
      </c>
      <c r="J28" s="124">
        <f t="shared" si="13"/>
        <v>515.51600000000008</v>
      </c>
      <c r="K28" s="124">
        <f t="shared" si="13"/>
        <v>528.33799999999997</v>
      </c>
      <c r="L28" s="124">
        <f t="shared" si="13"/>
        <v>541.16000000000008</v>
      </c>
      <c r="M28" s="124">
        <f t="shared" si="13"/>
        <v>553.98199999999997</v>
      </c>
      <c r="N28" s="124">
        <f t="shared" si="13"/>
        <v>566.80400000000009</v>
      </c>
      <c r="O28" s="124">
        <f t="shared" si="13"/>
        <v>579.62599999999998</v>
      </c>
      <c r="P28" s="124">
        <f t="shared" si="13"/>
        <v>592.44800000000009</v>
      </c>
      <c r="Q28" s="124">
        <f t="shared" si="13"/>
        <v>605.27</v>
      </c>
      <c r="R28" s="124">
        <f t="shared" si="13"/>
        <v>618.09199999999998</v>
      </c>
      <c r="S28" s="124">
        <f t="shared" si="13"/>
        <v>630.91399999999999</v>
      </c>
      <c r="T28" s="124">
        <f t="shared" si="13"/>
        <v>643.73599999999999</v>
      </c>
      <c r="U28" s="124">
        <f t="shared" si="13"/>
        <v>656.55799999999999</v>
      </c>
      <c r="V28" s="124">
        <f t="shared" si="13"/>
        <v>669.37999999999988</v>
      </c>
    </row>
    <row r="29" spans="1:22" x14ac:dyDescent="0.25">
      <c r="A29" s="126">
        <v>240</v>
      </c>
      <c r="B29" s="124">
        <f t="shared" ref="B29:V29" si="14">B88+B64</f>
        <v>419.71000000000004</v>
      </c>
      <c r="C29" s="124">
        <f t="shared" si="14"/>
        <v>432.53199999999998</v>
      </c>
      <c r="D29" s="124">
        <f t="shared" si="14"/>
        <v>445.35399999999993</v>
      </c>
      <c r="E29" s="124">
        <f t="shared" si="14"/>
        <v>458.17599999999993</v>
      </c>
      <c r="F29" s="124">
        <f t="shared" si="14"/>
        <v>470.99799999999993</v>
      </c>
      <c r="G29" s="124">
        <f t="shared" si="14"/>
        <v>483.81999999999994</v>
      </c>
      <c r="H29" s="124">
        <f t="shared" si="14"/>
        <v>496.64200000000005</v>
      </c>
      <c r="I29" s="124">
        <f t="shared" si="14"/>
        <v>509.46400000000006</v>
      </c>
      <c r="J29" s="124">
        <f t="shared" si="14"/>
        <v>522.28600000000006</v>
      </c>
      <c r="K29" s="124">
        <f t="shared" si="14"/>
        <v>535.10800000000006</v>
      </c>
      <c r="L29" s="124">
        <f t="shared" si="14"/>
        <v>547.93000000000006</v>
      </c>
      <c r="M29" s="124">
        <f t="shared" si="14"/>
        <v>560.75200000000007</v>
      </c>
      <c r="N29" s="124">
        <f t="shared" si="14"/>
        <v>573.57400000000007</v>
      </c>
      <c r="O29" s="124">
        <f t="shared" si="14"/>
        <v>586.39599999999996</v>
      </c>
      <c r="P29" s="124">
        <f t="shared" si="14"/>
        <v>599.21800000000007</v>
      </c>
      <c r="Q29" s="124">
        <f t="shared" si="14"/>
        <v>612.04</v>
      </c>
      <c r="R29" s="124">
        <f t="shared" si="14"/>
        <v>624.86199999999997</v>
      </c>
      <c r="S29" s="124">
        <f t="shared" si="14"/>
        <v>637.68399999999997</v>
      </c>
      <c r="T29" s="124">
        <f t="shared" si="14"/>
        <v>650.50599999999997</v>
      </c>
      <c r="U29" s="124">
        <f t="shared" si="14"/>
        <v>663.32800000000009</v>
      </c>
      <c r="V29" s="124">
        <f t="shared" si="14"/>
        <v>676.15</v>
      </c>
    </row>
    <row r="30" spans="1:22" x14ac:dyDescent="0.25">
      <c r="A30" s="126">
        <v>250</v>
      </c>
      <c r="B30" s="124">
        <f t="shared" ref="B30:V30" si="15">B89+B65</f>
        <v>426.48</v>
      </c>
      <c r="C30" s="124">
        <f t="shared" si="15"/>
        <v>439.30199999999996</v>
      </c>
      <c r="D30" s="124">
        <f t="shared" si="15"/>
        <v>452.12399999999991</v>
      </c>
      <c r="E30" s="124">
        <f t="shared" si="15"/>
        <v>464.94599999999991</v>
      </c>
      <c r="F30" s="124">
        <f t="shared" si="15"/>
        <v>477.76799999999992</v>
      </c>
      <c r="G30" s="124">
        <f t="shared" si="15"/>
        <v>490.58999999999992</v>
      </c>
      <c r="H30" s="124">
        <f t="shared" si="15"/>
        <v>503.41200000000003</v>
      </c>
      <c r="I30" s="124">
        <f t="shared" si="15"/>
        <v>516.23400000000004</v>
      </c>
      <c r="J30" s="124">
        <f t="shared" si="15"/>
        <v>529.05600000000004</v>
      </c>
      <c r="K30" s="124">
        <f t="shared" si="15"/>
        <v>541.87800000000004</v>
      </c>
      <c r="L30" s="124">
        <f t="shared" si="15"/>
        <v>554.70000000000005</v>
      </c>
      <c r="M30" s="124">
        <f t="shared" si="15"/>
        <v>567.52200000000005</v>
      </c>
      <c r="N30" s="124">
        <f t="shared" si="15"/>
        <v>580.34400000000005</v>
      </c>
      <c r="O30" s="124">
        <f t="shared" si="15"/>
        <v>593.16599999999994</v>
      </c>
      <c r="P30" s="124">
        <f t="shared" si="15"/>
        <v>605.98800000000006</v>
      </c>
      <c r="Q30" s="124">
        <f t="shared" si="15"/>
        <v>618.80999999999995</v>
      </c>
      <c r="R30" s="124">
        <f t="shared" si="15"/>
        <v>631.63199999999995</v>
      </c>
      <c r="S30" s="124">
        <f t="shared" si="15"/>
        <v>644.45399999999995</v>
      </c>
      <c r="T30" s="124">
        <f t="shared" si="15"/>
        <v>657.27599999999995</v>
      </c>
      <c r="U30" s="124">
        <f t="shared" si="15"/>
        <v>670.09800000000007</v>
      </c>
      <c r="V30" s="124">
        <f t="shared" si="15"/>
        <v>682.92</v>
      </c>
    </row>
    <row r="31" spans="1:22" x14ac:dyDescent="0.25">
      <c r="A31" s="126">
        <v>260</v>
      </c>
      <c r="B31" s="124">
        <f t="shared" ref="B31:V31" si="16">B90+B66</f>
        <v>433.25</v>
      </c>
      <c r="C31" s="124">
        <f t="shared" si="16"/>
        <v>446.07199999999995</v>
      </c>
      <c r="D31" s="124">
        <f t="shared" si="16"/>
        <v>458.89399999999989</v>
      </c>
      <c r="E31" s="124">
        <f t="shared" si="16"/>
        <v>471.71599999999989</v>
      </c>
      <c r="F31" s="124">
        <f t="shared" si="16"/>
        <v>484.5379999999999</v>
      </c>
      <c r="G31" s="124">
        <f t="shared" si="16"/>
        <v>497.3599999999999</v>
      </c>
      <c r="H31" s="124">
        <f t="shared" si="16"/>
        <v>510.18200000000002</v>
      </c>
      <c r="I31" s="124">
        <f t="shared" si="16"/>
        <v>523.00400000000002</v>
      </c>
      <c r="J31" s="124">
        <f t="shared" si="16"/>
        <v>535.82600000000002</v>
      </c>
      <c r="K31" s="124">
        <f t="shared" si="16"/>
        <v>548.64800000000002</v>
      </c>
      <c r="L31" s="124">
        <f t="shared" si="16"/>
        <v>561.47</v>
      </c>
      <c r="M31" s="124">
        <f t="shared" si="16"/>
        <v>574.29200000000003</v>
      </c>
      <c r="N31" s="124">
        <f t="shared" si="16"/>
        <v>587.11400000000003</v>
      </c>
      <c r="O31" s="124">
        <f t="shared" si="16"/>
        <v>599.93599999999992</v>
      </c>
      <c r="P31" s="124">
        <f t="shared" si="16"/>
        <v>612.75800000000004</v>
      </c>
      <c r="Q31" s="124">
        <f t="shared" si="16"/>
        <v>625.57999999999993</v>
      </c>
      <c r="R31" s="124">
        <f t="shared" si="16"/>
        <v>638.40199999999993</v>
      </c>
      <c r="S31" s="124">
        <f t="shared" si="16"/>
        <v>651.22399999999993</v>
      </c>
      <c r="T31" s="124">
        <f t="shared" si="16"/>
        <v>664.04599999999994</v>
      </c>
      <c r="U31" s="124">
        <f t="shared" si="16"/>
        <v>676.86800000000005</v>
      </c>
      <c r="V31" s="124">
        <f t="shared" si="16"/>
        <v>689.68999999999994</v>
      </c>
    </row>
    <row r="32" spans="1:22" x14ac:dyDescent="0.25">
      <c r="A32" s="126">
        <v>270</v>
      </c>
      <c r="B32" s="124">
        <f t="shared" ref="B32:V32" si="17">B91+B67</f>
        <v>440.02000000000004</v>
      </c>
      <c r="C32" s="124">
        <f t="shared" si="17"/>
        <v>452.84199999999998</v>
      </c>
      <c r="D32" s="124">
        <f t="shared" si="17"/>
        <v>465.66399999999999</v>
      </c>
      <c r="E32" s="124">
        <f t="shared" si="17"/>
        <v>478.48599999999988</v>
      </c>
      <c r="F32" s="124">
        <f t="shared" si="17"/>
        <v>491.30799999999988</v>
      </c>
      <c r="G32" s="124">
        <f t="shared" si="17"/>
        <v>504.13</v>
      </c>
      <c r="H32" s="124">
        <f t="shared" si="17"/>
        <v>516.952</v>
      </c>
      <c r="I32" s="124">
        <f t="shared" si="17"/>
        <v>529.774</v>
      </c>
      <c r="J32" s="124">
        <f t="shared" si="17"/>
        <v>542.596</v>
      </c>
      <c r="K32" s="124">
        <f t="shared" si="17"/>
        <v>555.41800000000001</v>
      </c>
      <c r="L32" s="124">
        <f t="shared" si="17"/>
        <v>568.24</v>
      </c>
      <c r="M32" s="124">
        <f t="shared" si="17"/>
        <v>581.06200000000001</v>
      </c>
      <c r="N32" s="124">
        <f t="shared" si="17"/>
        <v>593.88400000000001</v>
      </c>
      <c r="O32" s="124">
        <f t="shared" si="17"/>
        <v>606.70600000000002</v>
      </c>
      <c r="P32" s="124">
        <f t="shared" si="17"/>
        <v>619.52800000000002</v>
      </c>
      <c r="Q32" s="124">
        <f t="shared" si="17"/>
        <v>632.35</v>
      </c>
      <c r="R32" s="124">
        <f t="shared" si="17"/>
        <v>645.17200000000003</v>
      </c>
      <c r="S32" s="124">
        <f t="shared" si="17"/>
        <v>657.99400000000003</v>
      </c>
      <c r="T32" s="124">
        <f t="shared" si="17"/>
        <v>670.81600000000003</v>
      </c>
      <c r="U32" s="124">
        <f t="shared" si="17"/>
        <v>683.63800000000003</v>
      </c>
      <c r="V32" s="124">
        <f t="shared" si="17"/>
        <v>696.45999999999992</v>
      </c>
    </row>
    <row r="33" spans="1:22" x14ac:dyDescent="0.25">
      <c r="A33" s="126">
        <v>280</v>
      </c>
      <c r="B33" s="124">
        <f t="shared" ref="B33:V33" si="18">B92+B68</f>
        <v>446.79</v>
      </c>
      <c r="C33" s="124">
        <f t="shared" si="18"/>
        <v>459.61199999999997</v>
      </c>
      <c r="D33" s="124">
        <f t="shared" si="18"/>
        <v>472.43399999999997</v>
      </c>
      <c r="E33" s="124">
        <f t="shared" si="18"/>
        <v>485.25599999999986</v>
      </c>
      <c r="F33" s="124">
        <f t="shared" si="18"/>
        <v>498.07799999999986</v>
      </c>
      <c r="G33" s="124">
        <f t="shared" si="18"/>
        <v>510.9</v>
      </c>
      <c r="H33" s="124">
        <f t="shared" si="18"/>
        <v>523.72199999999998</v>
      </c>
      <c r="I33" s="124">
        <f t="shared" si="18"/>
        <v>536.54399999999998</v>
      </c>
      <c r="J33" s="124">
        <f t="shared" si="18"/>
        <v>549.36599999999999</v>
      </c>
      <c r="K33" s="124">
        <f t="shared" si="18"/>
        <v>562.18799999999999</v>
      </c>
      <c r="L33" s="124">
        <f t="shared" si="18"/>
        <v>575.01</v>
      </c>
      <c r="M33" s="124">
        <f t="shared" si="18"/>
        <v>587.83199999999999</v>
      </c>
      <c r="N33" s="124">
        <f t="shared" si="18"/>
        <v>600.654</v>
      </c>
      <c r="O33" s="124">
        <f t="shared" si="18"/>
        <v>613.476</v>
      </c>
      <c r="P33" s="124">
        <f t="shared" si="18"/>
        <v>626.298</v>
      </c>
      <c r="Q33" s="124">
        <f t="shared" si="18"/>
        <v>639.12</v>
      </c>
      <c r="R33" s="124">
        <f t="shared" si="18"/>
        <v>651.94200000000001</v>
      </c>
      <c r="S33" s="124">
        <f t="shared" si="18"/>
        <v>664.76400000000001</v>
      </c>
      <c r="T33" s="124">
        <f t="shared" si="18"/>
        <v>677.58600000000001</v>
      </c>
      <c r="U33" s="124">
        <f t="shared" si="18"/>
        <v>690.40800000000002</v>
      </c>
      <c r="V33" s="124">
        <f t="shared" si="18"/>
        <v>703.2299999999999</v>
      </c>
    </row>
    <row r="34" spans="1:22" x14ac:dyDescent="0.25">
      <c r="A34" s="126">
        <v>290</v>
      </c>
      <c r="B34" s="124">
        <f t="shared" ref="B34:V34" si="19">B93+B69</f>
        <v>453.56</v>
      </c>
      <c r="C34" s="124">
        <f t="shared" si="19"/>
        <v>466.38199999999995</v>
      </c>
      <c r="D34" s="124">
        <f t="shared" si="19"/>
        <v>479.20399999999995</v>
      </c>
      <c r="E34" s="124">
        <f t="shared" si="19"/>
        <v>492.02599999999984</v>
      </c>
      <c r="F34" s="124">
        <f t="shared" si="19"/>
        <v>504.84799999999984</v>
      </c>
      <c r="G34" s="124">
        <f t="shared" si="19"/>
        <v>517.66999999999996</v>
      </c>
      <c r="H34" s="124">
        <f t="shared" si="19"/>
        <v>530.49199999999996</v>
      </c>
      <c r="I34" s="124">
        <f t="shared" si="19"/>
        <v>543.31399999999996</v>
      </c>
      <c r="J34" s="124">
        <f t="shared" si="19"/>
        <v>556.13599999999997</v>
      </c>
      <c r="K34" s="124">
        <f t="shared" si="19"/>
        <v>568.95799999999997</v>
      </c>
      <c r="L34" s="124">
        <f t="shared" si="19"/>
        <v>581.78</v>
      </c>
      <c r="M34" s="124">
        <f t="shared" si="19"/>
        <v>594.60199999999998</v>
      </c>
      <c r="N34" s="124">
        <f t="shared" si="19"/>
        <v>607.42399999999998</v>
      </c>
      <c r="O34" s="124">
        <f t="shared" si="19"/>
        <v>620.24599999999998</v>
      </c>
      <c r="P34" s="124">
        <f t="shared" si="19"/>
        <v>633.06799999999998</v>
      </c>
      <c r="Q34" s="124">
        <f t="shared" si="19"/>
        <v>645.89</v>
      </c>
      <c r="R34" s="124">
        <f t="shared" si="19"/>
        <v>658.71199999999999</v>
      </c>
      <c r="S34" s="124">
        <f t="shared" si="19"/>
        <v>671.53399999999999</v>
      </c>
      <c r="T34" s="124">
        <f t="shared" si="19"/>
        <v>684.35599999999999</v>
      </c>
      <c r="U34" s="124">
        <f t="shared" si="19"/>
        <v>697.178</v>
      </c>
      <c r="V34" s="124">
        <f t="shared" si="19"/>
        <v>709.99999999999989</v>
      </c>
    </row>
    <row r="35" spans="1:22" x14ac:dyDescent="0.25">
      <c r="A35" s="126">
        <v>300</v>
      </c>
      <c r="B35" s="124">
        <f t="shared" ref="B35:V35" si="20">B94+B70</f>
        <v>460.33000000000004</v>
      </c>
      <c r="C35" s="124">
        <f t="shared" si="20"/>
        <v>473.15199999999993</v>
      </c>
      <c r="D35" s="124">
        <f t="shared" si="20"/>
        <v>485.97399999999993</v>
      </c>
      <c r="E35" s="124">
        <f t="shared" si="20"/>
        <v>498.79599999999988</v>
      </c>
      <c r="F35" s="124">
        <f t="shared" si="20"/>
        <v>511.61799999999988</v>
      </c>
      <c r="G35" s="124">
        <f t="shared" si="20"/>
        <v>524.43999999999994</v>
      </c>
      <c r="H35" s="124">
        <f t="shared" si="20"/>
        <v>537.26199999999994</v>
      </c>
      <c r="I35" s="124">
        <f t="shared" si="20"/>
        <v>550.08400000000006</v>
      </c>
      <c r="J35" s="124">
        <f t="shared" si="20"/>
        <v>562.90599999999995</v>
      </c>
      <c r="K35" s="124">
        <f t="shared" si="20"/>
        <v>575.72800000000007</v>
      </c>
      <c r="L35" s="124">
        <f t="shared" si="20"/>
        <v>588.54999999999995</v>
      </c>
      <c r="M35" s="124">
        <f t="shared" si="20"/>
        <v>601.37200000000007</v>
      </c>
      <c r="N35" s="124">
        <f t="shared" si="20"/>
        <v>614.19399999999996</v>
      </c>
      <c r="O35" s="124">
        <f t="shared" si="20"/>
        <v>627.01599999999996</v>
      </c>
      <c r="P35" s="124">
        <f t="shared" si="20"/>
        <v>639.83799999999997</v>
      </c>
      <c r="Q35" s="124">
        <f t="shared" si="20"/>
        <v>652.66</v>
      </c>
      <c r="R35" s="124">
        <f t="shared" si="20"/>
        <v>665.48199999999997</v>
      </c>
      <c r="S35" s="124">
        <f t="shared" si="20"/>
        <v>678.30399999999997</v>
      </c>
      <c r="T35" s="124">
        <f t="shared" si="20"/>
        <v>691.12599999999998</v>
      </c>
      <c r="U35" s="124">
        <f t="shared" si="20"/>
        <v>703.94800000000009</v>
      </c>
      <c r="V35" s="124">
        <f t="shared" si="20"/>
        <v>716.77</v>
      </c>
    </row>
    <row r="36" spans="1:22" x14ac:dyDescent="0.25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</row>
    <row r="37" spans="1:22" x14ac:dyDescent="0.25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</row>
    <row r="38" spans="1:22" x14ac:dyDescent="0.25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</row>
    <row r="39" spans="1:22" x14ac:dyDescent="0.25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</row>
    <row r="40" spans="1:22" x14ac:dyDescent="0.25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</row>
    <row r="41" spans="1:22" x14ac:dyDescent="0.25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</row>
    <row r="42" spans="1:22" x14ac:dyDescent="0.25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</row>
    <row r="43" spans="1:22" x14ac:dyDescent="0.25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</row>
    <row r="44" spans="1:22" x14ac:dyDescent="0.25">
      <c r="A44" s="28"/>
      <c r="B44" s="28"/>
      <c r="C44" s="127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</row>
    <row r="45" spans="1:22" x14ac:dyDescent="0.25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</row>
    <row r="46" spans="1:22" x14ac:dyDescent="0.25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</row>
    <row r="48" spans="1:22" x14ac:dyDescent="0.25">
      <c r="A48" t="s">
        <v>290</v>
      </c>
    </row>
    <row r="49" spans="1:22" x14ac:dyDescent="0.25">
      <c r="A49" s="1"/>
      <c r="B49" s="1">
        <v>100</v>
      </c>
      <c r="C49" s="1">
        <v>110</v>
      </c>
      <c r="D49" s="1">
        <v>120</v>
      </c>
      <c r="E49" s="1">
        <v>130</v>
      </c>
      <c r="F49" s="1">
        <v>140</v>
      </c>
      <c r="G49" s="1">
        <v>150</v>
      </c>
      <c r="H49" s="1">
        <v>160</v>
      </c>
      <c r="I49" s="1">
        <v>170</v>
      </c>
      <c r="J49" s="1">
        <v>180</v>
      </c>
      <c r="K49" s="1">
        <v>190</v>
      </c>
      <c r="L49" s="1">
        <v>200</v>
      </c>
      <c r="M49" s="1">
        <v>210</v>
      </c>
      <c r="N49" s="1">
        <v>220</v>
      </c>
      <c r="O49" s="1">
        <v>230</v>
      </c>
      <c r="P49" s="1">
        <v>240</v>
      </c>
      <c r="Q49" s="1">
        <v>250</v>
      </c>
      <c r="R49" s="1">
        <v>260</v>
      </c>
      <c r="S49" s="1">
        <v>270</v>
      </c>
      <c r="T49" s="1">
        <v>280</v>
      </c>
      <c r="U49" s="1">
        <v>290</v>
      </c>
      <c r="V49" s="1">
        <v>300</v>
      </c>
    </row>
    <row r="50" spans="1:22" x14ac:dyDescent="0.25">
      <c r="A50" s="1">
        <v>100</v>
      </c>
      <c r="B50" s="116">
        <f>'100 mm Catena Zip'!$E$21*B49/100+'100 mm Catena Zip'!$E$22*B49/100+'100 mm Catena Zip'!$E$23*B49/100+'100 mm Catena Zip'!$E$24+'100 mm Catena Zip'!$E$25*2+'100 mm Catena Zip'!$E$26*B49/100+'100 mm Catena Zip'!$E$27+'100 mm Catena Zip'!$E$28+'100 mm Catena Zip'!$E$30*B49/100+'100 mm Catena Zip'!$E$31+'100 mm Catena Zip'!$E$32+'100 mm Catena Zip'!$E$33+'100 mm Catena Zip'!$E$34+'100 mm Catena Zip'!$E$35+'100 mm Catena Zip'!$E$37*B49/100+'100 mm Catena Zip'!$E$38+'100 mm Catena Zip'!$E$39+'100 mm Catena Zip'!$E$40*B49/100+'100 mm Catena Zip'!$E$41*B49*2/100+'100 mm Catena Zip'!$E$42*B49*2/100+'100 mm Catena Zip'!$E$43*B49/100</f>
        <v>241.51000000000002</v>
      </c>
      <c r="C50" s="116">
        <f>'100 mm Catena Zip'!$E$21*C49/100+'100 mm Catena Zip'!$E$22*C49/100+'100 mm Catena Zip'!$E$23*C49/100+'100 mm Catena Zip'!$E$24+'100 mm Catena Zip'!$E$25*2+'100 mm Catena Zip'!$E$26*C49/100+'100 mm Catena Zip'!$E$27+'100 mm Catena Zip'!$E$28+'100 mm Catena Zip'!$E$30*C49/100+'100 mm Catena Zip'!$E$31+'100 mm Catena Zip'!$E$32+'100 mm Catena Zip'!$E$33+'100 mm Catena Zip'!$E$34+'100 mm Catena Zip'!$E$35+'100 mm Catena Zip'!$E$37*C49/100+'100 mm Catena Zip'!$E$38+'100 mm Catena Zip'!$E$39+'100 mm Catena Zip'!$E$40*C49/100+'100 mm Catena Zip'!$E$41*C49*2/100+'100 mm Catena Zip'!$E$42*C49*2/100+'100 mm Catena Zip'!$E$43*C49/100</f>
        <v>254.33199999999997</v>
      </c>
      <c r="D50" s="116">
        <f>'100 mm Catena Zip'!$E$21*D49/100+'100 mm Catena Zip'!$E$22*D49/100+'100 mm Catena Zip'!$E$23*D49/100+'100 mm Catena Zip'!$E$24+'100 mm Catena Zip'!$E$25*2+'100 mm Catena Zip'!$E$26*D49/100+'100 mm Catena Zip'!$E$27+'100 mm Catena Zip'!$E$28+'100 mm Catena Zip'!$E$30*D49/100+'100 mm Catena Zip'!$E$31+'100 mm Catena Zip'!$E$32+'100 mm Catena Zip'!$E$33+'100 mm Catena Zip'!$E$34+'100 mm Catena Zip'!$E$35+'100 mm Catena Zip'!$E$37*D49/100+'100 mm Catena Zip'!$E$38+'100 mm Catena Zip'!$E$39+'100 mm Catena Zip'!$E$40*D49/100+'100 mm Catena Zip'!$E$41*D49*2/100+'100 mm Catena Zip'!$E$42*D49*2/100+'100 mm Catena Zip'!$E$43*D49/100</f>
        <v>267.15399999999994</v>
      </c>
      <c r="E50" s="116">
        <f>'100 mm Catena Zip'!$E$21*E49/100+'100 mm Catena Zip'!$E$22*E49/100+'100 mm Catena Zip'!$E$23*E49/100+'100 mm Catena Zip'!$E$24+'100 mm Catena Zip'!$E$25*2+'100 mm Catena Zip'!$E$26*E49/100+'100 mm Catena Zip'!$E$27+'100 mm Catena Zip'!$E$28+'100 mm Catena Zip'!$E$30*E49/100+'100 mm Catena Zip'!$E$31+'100 mm Catena Zip'!$E$32+'100 mm Catena Zip'!$E$33+'100 mm Catena Zip'!$E$34+'100 mm Catena Zip'!$E$35+'100 mm Catena Zip'!$E$37*E49/100+'100 mm Catena Zip'!$E$38+'100 mm Catena Zip'!$E$39+'100 mm Catena Zip'!$E$40*E49/100+'100 mm Catena Zip'!$E$41*E49*2/100+'100 mm Catena Zip'!$E$42*E49*2/100+'100 mm Catena Zip'!$E$43*E49/100</f>
        <v>279.97599999999989</v>
      </c>
      <c r="F50" s="116">
        <f>'100 mm Catena Zip'!$E$21*F49/100+'100 mm Catena Zip'!$E$22*F49/100+'100 mm Catena Zip'!$E$23*F49/100+'100 mm Catena Zip'!$E$24+'100 mm Catena Zip'!$E$25*2+'100 mm Catena Zip'!$E$26*F49/100+'100 mm Catena Zip'!$E$27+'100 mm Catena Zip'!$E$28+'100 mm Catena Zip'!$E$30*F49/100+'100 mm Catena Zip'!$E$31+'100 mm Catena Zip'!$E$32+'100 mm Catena Zip'!$E$33+'100 mm Catena Zip'!$E$34+'100 mm Catena Zip'!$E$35+'100 mm Catena Zip'!$E$37*F49/100+'100 mm Catena Zip'!$E$38+'100 mm Catena Zip'!$E$39+'100 mm Catena Zip'!$E$40*F49/100+'100 mm Catena Zip'!$E$41*F49*2/100+'100 mm Catena Zip'!$E$42*F49*2/100+'100 mm Catena Zip'!$E$43*F49/100</f>
        <v>292.79799999999989</v>
      </c>
      <c r="G50" s="116">
        <f>'100 mm Catena Zip'!$E$21*G49/100+'100 mm Catena Zip'!$E$22*G49/100+'100 mm Catena Zip'!$E$23*G49/100+'100 mm Catena Zip'!$E$24+'100 mm Catena Zip'!$E$25*2+'100 mm Catena Zip'!$E$26*G49/100+'100 mm Catena Zip'!$E$27+'100 mm Catena Zip'!$E$28+'100 mm Catena Zip'!$E$30*G49/100+'100 mm Catena Zip'!$E$31+'100 mm Catena Zip'!$E$32+'100 mm Catena Zip'!$E$33+'100 mm Catena Zip'!$E$34+'100 mm Catena Zip'!$E$35+'100 mm Catena Zip'!$E$37*G49/100+'100 mm Catena Zip'!$E$38+'100 mm Catena Zip'!$E$39+'100 mm Catena Zip'!$E$40*G49/100+'100 mm Catena Zip'!$E$41*G49*2/100+'100 mm Catena Zip'!$E$42*G49*2/100+'100 mm Catena Zip'!$E$43*G49/100</f>
        <v>305.61999999999995</v>
      </c>
      <c r="H50" s="116">
        <f>'100 mm Catena Zip'!$E$21*H49/100+'100 mm Catena Zip'!$E$22*H49/100+'100 mm Catena Zip'!$E$23*H49/100+'100 mm Catena Zip'!$E$24+'100 mm Catena Zip'!$E$25*2+'100 mm Catena Zip'!$E$26*H49/100+'100 mm Catena Zip'!$E$27+'100 mm Catena Zip'!$E$28+'100 mm Catena Zip'!$E$30*H49/100+'100 mm Catena Zip'!$E$31+'100 mm Catena Zip'!$E$32+'100 mm Catena Zip'!$E$33+'100 mm Catena Zip'!$E$34+'100 mm Catena Zip'!$E$35+'100 mm Catena Zip'!$E$37*H49/100+'100 mm Catena Zip'!$E$38+'100 mm Catena Zip'!$E$39+'100 mm Catena Zip'!$E$40*H49/100+'100 mm Catena Zip'!$E$41*H49*2/100+'100 mm Catena Zip'!$E$42*H49*2/100+'100 mm Catena Zip'!$E$43*H49/100</f>
        <v>318.44200000000001</v>
      </c>
      <c r="I50" s="116">
        <f>'100 mm Catena Zip'!$E$21*I49/100+'100 mm Catena Zip'!$E$22*I49/100+'100 mm Catena Zip'!$E$23*I49/100+'100 mm Catena Zip'!$E$24+'100 mm Catena Zip'!$E$25*2+'100 mm Catena Zip'!$E$26*I49/100+'100 mm Catena Zip'!$E$27+'100 mm Catena Zip'!$E$28+'100 mm Catena Zip'!$E$30*I49/100+'100 mm Catena Zip'!$E$31+'100 mm Catena Zip'!$E$32+'100 mm Catena Zip'!$E$33+'100 mm Catena Zip'!$E$34+'100 mm Catena Zip'!$E$35+'100 mm Catena Zip'!$E$37*I49/100+'100 mm Catena Zip'!$E$38+'100 mm Catena Zip'!$E$39+'100 mm Catena Zip'!$E$40*I49/100+'100 mm Catena Zip'!$E$41*I49*2/100+'100 mm Catena Zip'!$E$42*I49*2/100+'100 mm Catena Zip'!$E$43*I49/100</f>
        <v>331.26400000000001</v>
      </c>
      <c r="J50" s="116">
        <f>'100 mm Catena Zip'!$E$21*J49/100+'100 mm Catena Zip'!$E$22*J49/100+'100 mm Catena Zip'!$E$23*J49/100+'100 mm Catena Zip'!$E$24+'100 mm Catena Zip'!$E$25*2+'100 mm Catena Zip'!$E$26*J49/100+'100 mm Catena Zip'!$E$27+'100 mm Catena Zip'!$E$28+'100 mm Catena Zip'!$E$30*J49/100+'100 mm Catena Zip'!$E$31+'100 mm Catena Zip'!$E$32+'100 mm Catena Zip'!$E$33+'100 mm Catena Zip'!$E$34+'100 mm Catena Zip'!$E$35+'100 mm Catena Zip'!$E$37*J49/100+'100 mm Catena Zip'!$E$38+'100 mm Catena Zip'!$E$39+'100 mm Catena Zip'!$E$40*J49/100+'100 mm Catena Zip'!$E$41*J49*2/100+'100 mm Catena Zip'!$E$42*J49*2/100+'100 mm Catena Zip'!$E$43*J49/100</f>
        <v>344.08600000000001</v>
      </c>
      <c r="K50" s="116">
        <f>'100 mm Catena Zip'!$E$21*K49/100+'100 mm Catena Zip'!$E$22*K49/100+'100 mm Catena Zip'!$E$23*K49/100+'100 mm Catena Zip'!$E$24+'100 mm Catena Zip'!$E$25*2+'100 mm Catena Zip'!$E$26*K49/100+'100 mm Catena Zip'!$E$27+'100 mm Catena Zip'!$E$28+'100 mm Catena Zip'!$E$30*K49/100+'100 mm Catena Zip'!$E$31+'100 mm Catena Zip'!$E$32+'100 mm Catena Zip'!$E$33+'100 mm Catena Zip'!$E$34+'100 mm Catena Zip'!$E$35+'100 mm Catena Zip'!$E$37*K49/100+'100 mm Catena Zip'!$E$38+'100 mm Catena Zip'!$E$39+'100 mm Catena Zip'!$E$40*K49/100+'100 mm Catena Zip'!$E$41*K49*2/100+'100 mm Catena Zip'!$E$42*K49*2/100+'100 mm Catena Zip'!$E$43*K49/100</f>
        <v>356.90800000000002</v>
      </c>
      <c r="L50" s="116">
        <f>'100 mm Catena Zip'!$E$21*L49/100+'100 mm Catena Zip'!$E$22*L49/100+'100 mm Catena Zip'!$E$23*L49/100+'100 mm Catena Zip'!$E$24+'100 mm Catena Zip'!$E$25*2+'100 mm Catena Zip'!$E$26*L49/100+'100 mm Catena Zip'!$E$27+'100 mm Catena Zip'!$E$28+'100 mm Catena Zip'!$E$30*L49/100+'100 mm Catena Zip'!$E$31+'100 mm Catena Zip'!$E$32+'100 mm Catena Zip'!$E$33+'100 mm Catena Zip'!$E$34+'100 mm Catena Zip'!$E$35+'100 mm Catena Zip'!$E$37*L49/100+'100 mm Catena Zip'!$E$38+'100 mm Catena Zip'!$E$39+'100 mm Catena Zip'!$E$40*L49/100+'100 mm Catena Zip'!$E$41*L49*2/100+'100 mm Catena Zip'!$E$42*L49*2/100+'100 mm Catena Zip'!$E$43*L49/100</f>
        <v>369.73</v>
      </c>
      <c r="M50" s="116">
        <f>'100 mm Catena Zip'!$E$21*M49/100+'100 mm Catena Zip'!$E$22*M49/100+'100 mm Catena Zip'!$E$23*M49/100+'100 mm Catena Zip'!$E$24+'100 mm Catena Zip'!$E$25*2+'100 mm Catena Zip'!$E$26*M49/100+'100 mm Catena Zip'!$E$27+'100 mm Catena Zip'!$E$28+'100 mm Catena Zip'!$E$30*M49/100+'100 mm Catena Zip'!$E$31+'100 mm Catena Zip'!$E$32+'100 mm Catena Zip'!$E$33+'100 mm Catena Zip'!$E$34+'100 mm Catena Zip'!$E$35+'100 mm Catena Zip'!$E$37*M49/100+'100 mm Catena Zip'!$E$38+'100 mm Catena Zip'!$E$39+'100 mm Catena Zip'!$E$40*M49/100+'100 mm Catena Zip'!$E$41*M49*2/100+'100 mm Catena Zip'!$E$42*M49*2/100+'100 mm Catena Zip'!$E$43*M49/100</f>
        <v>382.55200000000002</v>
      </c>
      <c r="N50" s="116">
        <f>'100 mm Catena Zip'!$E$21*N49/100+'100 mm Catena Zip'!$E$22*N49/100+'100 mm Catena Zip'!$E$23*N49/100+'100 mm Catena Zip'!$E$24+'100 mm Catena Zip'!$E$25*2+'100 mm Catena Zip'!$E$26*N49/100+'100 mm Catena Zip'!$E$27+'100 mm Catena Zip'!$E$28+'100 mm Catena Zip'!$E$30*N49/100+'100 mm Catena Zip'!$E$31+'100 mm Catena Zip'!$E$32+'100 mm Catena Zip'!$E$33+'100 mm Catena Zip'!$E$34+'100 mm Catena Zip'!$E$35+'100 mm Catena Zip'!$E$37*N49/100+'100 mm Catena Zip'!$E$38+'100 mm Catena Zip'!$E$39+'100 mm Catena Zip'!$E$40*N49/100+'100 mm Catena Zip'!$E$41*N49*2/100+'100 mm Catena Zip'!$E$42*N49*2/100+'100 mm Catena Zip'!$E$43*N49/100</f>
        <v>395.37400000000002</v>
      </c>
      <c r="O50" s="116">
        <f>'100 mm Catena Zip'!$E$21*O49/100+'100 mm Catena Zip'!$E$22*O49/100+'100 mm Catena Zip'!$E$23*O49/100+'100 mm Catena Zip'!$E$24+'100 mm Catena Zip'!$E$25*2+'100 mm Catena Zip'!$E$26*O49/100+'100 mm Catena Zip'!$E$27+'100 mm Catena Zip'!$E$28+'100 mm Catena Zip'!$E$30*O49/100+'100 mm Catena Zip'!$E$31+'100 mm Catena Zip'!$E$32+'100 mm Catena Zip'!$E$33+'100 mm Catena Zip'!$E$34+'100 mm Catena Zip'!$E$35+'100 mm Catena Zip'!$E$37*O49/100+'100 mm Catena Zip'!$E$38+'100 mm Catena Zip'!$E$39+'100 mm Catena Zip'!$E$40*O49/100+'100 mm Catena Zip'!$E$41*O49*2/100+'100 mm Catena Zip'!$E$42*O49*2/100+'100 mm Catena Zip'!$E$43*O49/100</f>
        <v>408.19599999999997</v>
      </c>
      <c r="P50" s="116">
        <f>'100 mm Catena Zip'!$E$21*P49/100+'100 mm Catena Zip'!$E$22*P49/100+'100 mm Catena Zip'!$E$23*P49/100+'100 mm Catena Zip'!$E$24+'100 mm Catena Zip'!$E$25*2+'100 mm Catena Zip'!$E$26*P49/100+'100 mm Catena Zip'!$E$27+'100 mm Catena Zip'!$E$28+'100 mm Catena Zip'!$E$30*P49/100+'100 mm Catena Zip'!$E$31+'100 mm Catena Zip'!$E$32+'100 mm Catena Zip'!$E$33+'100 mm Catena Zip'!$E$34+'100 mm Catena Zip'!$E$35+'100 mm Catena Zip'!$E$37*P49/100+'100 mm Catena Zip'!$E$38+'100 mm Catena Zip'!$E$39+'100 mm Catena Zip'!$E$40*P49/100+'100 mm Catena Zip'!$E$41*P49*2/100+'100 mm Catena Zip'!$E$42*P49*2/100+'100 mm Catena Zip'!$E$43*P49/100</f>
        <v>421.01800000000003</v>
      </c>
      <c r="Q50" s="116">
        <f>'100 mm Catena Zip'!$E$21*Q49/100+'100 mm Catena Zip'!$E$22*Q49/100+'100 mm Catena Zip'!$E$23*Q49/100+'100 mm Catena Zip'!$E$24+'100 mm Catena Zip'!$E$25*2+'100 mm Catena Zip'!$E$26*Q49/100+'100 mm Catena Zip'!$E$27+'100 mm Catena Zip'!$E$28+'100 mm Catena Zip'!$E$30*Q49/100+'100 mm Catena Zip'!$E$31+'100 mm Catena Zip'!$E$32+'100 mm Catena Zip'!$E$33+'100 mm Catena Zip'!$E$34+'100 mm Catena Zip'!$E$35+'100 mm Catena Zip'!$E$37*Q49/100+'100 mm Catena Zip'!$E$38+'100 mm Catena Zip'!$E$39+'100 mm Catena Zip'!$E$40*Q49/100+'100 mm Catena Zip'!$E$41*Q49*2/100+'100 mm Catena Zip'!$E$42*Q49*2/100+'100 mm Catena Zip'!$E$43*Q49/100</f>
        <v>433.84</v>
      </c>
      <c r="R50" s="116">
        <f>'100 mm Catena Zip'!$E$21*R49/100+'100 mm Catena Zip'!$E$22*R49/100+'100 mm Catena Zip'!$E$23*R49/100+'100 mm Catena Zip'!$E$24+'100 mm Catena Zip'!$E$25*2+'100 mm Catena Zip'!$E$26*R49/100+'100 mm Catena Zip'!$E$27+'100 mm Catena Zip'!$E$28+'100 mm Catena Zip'!$E$30*R49/100+'100 mm Catena Zip'!$E$31+'100 mm Catena Zip'!$E$32+'100 mm Catena Zip'!$E$33+'100 mm Catena Zip'!$E$34+'100 mm Catena Zip'!$E$35+'100 mm Catena Zip'!$E$37*R49/100+'100 mm Catena Zip'!$E$38+'100 mm Catena Zip'!$E$39+'100 mm Catena Zip'!$E$40*R49/100+'100 mm Catena Zip'!$E$41*R49*2/100+'100 mm Catena Zip'!$E$42*R49*2/100+'100 mm Catena Zip'!$E$43*R49/100</f>
        <v>446.66199999999998</v>
      </c>
      <c r="S50" s="116">
        <f>'100 mm Catena Zip'!$E$21*S49/100+'100 mm Catena Zip'!$E$22*S49/100+'100 mm Catena Zip'!$E$23*S49/100+'100 mm Catena Zip'!$E$24+'100 mm Catena Zip'!$E$25*2+'100 mm Catena Zip'!$E$26*S49/100+'100 mm Catena Zip'!$E$27+'100 mm Catena Zip'!$E$28+'100 mm Catena Zip'!$E$30*S49/100+'100 mm Catena Zip'!$E$31+'100 mm Catena Zip'!$E$32+'100 mm Catena Zip'!$E$33+'100 mm Catena Zip'!$E$34+'100 mm Catena Zip'!$E$35+'100 mm Catena Zip'!$E$37*S49/100+'100 mm Catena Zip'!$E$38+'100 mm Catena Zip'!$E$39+'100 mm Catena Zip'!$E$40*S49/100+'100 mm Catena Zip'!$E$41*S49*2/100+'100 mm Catena Zip'!$E$42*S49*2/100+'100 mm Catena Zip'!$E$43*S49/100</f>
        <v>459.48399999999998</v>
      </c>
      <c r="T50" s="116">
        <f>'100 mm Catena Zip'!$E$21*T49/100+'100 mm Catena Zip'!$E$22*T49/100+'100 mm Catena Zip'!$E$23*T49/100+'100 mm Catena Zip'!$E$24+'100 mm Catena Zip'!$E$25*2+'100 mm Catena Zip'!$E$26*T49/100+'100 mm Catena Zip'!$E$27+'100 mm Catena Zip'!$E$28+'100 mm Catena Zip'!$E$30*T49/100+'100 mm Catena Zip'!$E$31+'100 mm Catena Zip'!$E$32+'100 mm Catena Zip'!$E$33+'100 mm Catena Zip'!$E$34+'100 mm Catena Zip'!$E$35+'100 mm Catena Zip'!$E$37*T49/100+'100 mm Catena Zip'!$E$38+'100 mm Catena Zip'!$E$39+'100 mm Catena Zip'!$E$40*T49/100+'100 mm Catena Zip'!$E$41*T49*2/100+'100 mm Catena Zip'!$E$42*T49*2/100+'100 mm Catena Zip'!$E$43*T49/100</f>
        <v>472.30599999999998</v>
      </c>
      <c r="U50" s="116">
        <f>'100 mm Catena Zip'!$E$21*U49/100+'100 mm Catena Zip'!$E$22*U49/100+'100 mm Catena Zip'!$E$23*U49/100+'100 mm Catena Zip'!$E$24+'100 mm Catena Zip'!$E$25*2+'100 mm Catena Zip'!$E$26*U49/100+'100 mm Catena Zip'!$E$27+'100 mm Catena Zip'!$E$28+'100 mm Catena Zip'!$E$30*U49/100+'100 mm Catena Zip'!$E$31+'100 mm Catena Zip'!$E$32+'100 mm Catena Zip'!$E$33+'100 mm Catena Zip'!$E$34+'100 mm Catena Zip'!$E$35+'100 mm Catena Zip'!$E$37*U49/100+'100 mm Catena Zip'!$E$38+'100 mm Catena Zip'!$E$39+'100 mm Catena Zip'!$E$40*U49/100+'100 mm Catena Zip'!$E$41*U49*2/100+'100 mm Catena Zip'!$E$42*U49*2/100+'100 mm Catena Zip'!$E$43*U49/100</f>
        <v>485.12800000000004</v>
      </c>
      <c r="V50" s="116">
        <f>'100 mm Catena Zip'!$E$21*V49/100+'100 mm Catena Zip'!$E$22*V49/100+'100 mm Catena Zip'!$E$23*V49/100+'100 mm Catena Zip'!$E$24+'100 mm Catena Zip'!$E$25*2+'100 mm Catena Zip'!$E$26*V49/100+'100 mm Catena Zip'!$E$27+'100 mm Catena Zip'!$E$28+'100 mm Catena Zip'!$E$30*V49/100+'100 mm Catena Zip'!$E$31+'100 mm Catena Zip'!$E$32+'100 mm Catena Zip'!$E$33+'100 mm Catena Zip'!$E$34+'100 mm Catena Zip'!$E$35+'100 mm Catena Zip'!$E$37*V49/100+'100 mm Catena Zip'!$E$38+'100 mm Catena Zip'!$E$39+'100 mm Catena Zip'!$E$40*V49/100+'100 mm Catena Zip'!$E$41*V49*2/100+'100 mm Catena Zip'!$E$42*V49*2/100+'100 mm Catena Zip'!$E$43*V49/100</f>
        <v>497.94999999999993</v>
      </c>
    </row>
    <row r="51" spans="1:22" x14ac:dyDescent="0.25">
      <c r="A51" s="1">
        <v>110</v>
      </c>
      <c r="B51" s="117">
        <f>B50</f>
        <v>241.51000000000002</v>
      </c>
      <c r="C51" s="117">
        <f t="shared" ref="C51:V63" si="21">C50</f>
        <v>254.33199999999997</v>
      </c>
      <c r="D51" s="117">
        <f t="shared" si="21"/>
        <v>267.15399999999994</v>
      </c>
      <c r="E51" s="117">
        <f t="shared" si="21"/>
        <v>279.97599999999989</v>
      </c>
      <c r="F51" s="117">
        <f t="shared" si="21"/>
        <v>292.79799999999989</v>
      </c>
      <c r="G51" s="117">
        <f t="shared" si="21"/>
        <v>305.61999999999995</v>
      </c>
      <c r="H51" s="117">
        <f t="shared" si="21"/>
        <v>318.44200000000001</v>
      </c>
      <c r="I51" s="117">
        <f t="shared" si="21"/>
        <v>331.26400000000001</v>
      </c>
      <c r="J51" s="117">
        <f t="shared" si="21"/>
        <v>344.08600000000001</v>
      </c>
      <c r="K51" s="117">
        <f t="shared" si="21"/>
        <v>356.90800000000002</v>
      </c>
      <c r="L51" s="117">
        <f t="shared" si="21"/>
        <v>369.73</v>
      </c>
      <c r="M51" s="117">
        <f t="shared" si="21"/>
        <v>382.55200000000002</v>
      </c>
      <c r="N51" s="117">
        <f t="shared" si="21"/>
        <v>395.37400000000002</v>
      </c>
      <c r="O51" s="117">
        <f t="shared" si="21"/>
        <v>408.19599999999997</v>
      </c>
      <c r="P51" s="117">
        <f t="shared" si="21"/>
        <v>421.01800000000003</v>
      </c>
      <c r="Q51" s="117">
        <f t="shared" si="21"/>
        <v>433.84</v>
      </c>
      <c r="R51" s="117">
        <f t="shared" si="21"/>
        <v>446.66199999999998</v>
      </c>
      <c r="S51" s="117">
        <f t="shared" si="21"/>
        <v>459.48399999999998</v>
      </c>
      <c r="T51" s="117">
        <f t="shared" si="21"/>
        <v>472.30599999999998</v>
      </c>
      <c r="U51" s="117">
        <f t="shared" si="21"/>
        <v>485.12800000000004</v>
      </c>
      <c r="V51" s="117">
        <f t="shared" si="21"/>
        <v>497.94999999999993</v>
      </c>
    </row>
    <row r="52" spans="1:22" x14ac:dyDescent="0.25">
      <c r="A52" s="1">
        <v>120</v>
      </c>
      <c r="B52" s="117">
        <f t="shared" ref="B52:Q67" si="22">B51</f>
        <v>241.51000000000002</v>
      </c>
      <c r="C52" s="117">
        <f t="shared" si="21"/>
        <v>254.33199999999997</v>
      </c>
      <c r="D52" s="117">
        <f t="shared" si="21"/>
        <v>267.15399999999994</v>
      </c>
      <c r="E52" s="117">
        <f t="shared" si="21"/>
        <v>279.97599999999989</v>
      </c>
      <c r="F52" s="117">
        <f t="shared" si="21"/>
        <v>292.79799999999989</v>
      </c>
      <c r="G52" s="117">
        <f t="shared" si="21"/>
        <v>305.61999999999995</v>
      </c>
      <c r="H52" s="117">
        <f t="shared" si="21"/>
        <v>318.44200000000001</v>
      </c>
      <c r="I52" s="117">
        <f t="shared" si="21"/>
        <v>331.26400000000001</v>
      </c>
      <c r="J52" s="117">
        <f t="shared" si="21"/>
        <v>344.08600000000001</v>
      </c>
      <c r="K52" s="117">
        <f t="shared" si="21"/>
        <v>356.90800000000002</v>
      </c>
      <c r="L52" s="117">
        <f t="shared" si="21"/>
        <v>369.73</v>
      </c>
      <c r="M52" s="117">
        <f t="shared" si="21"/>
        <v>382.55200000000002</v>
      </c>
      <c r="N52" s="117">
        <f t="shared" si="21"/>
        <v>395.37400000000002</v>
      </c>
      <c r="O52" s="117">
        <f t="shared" si="21"/>
        <v>408.19599999999997</v>
      </c>
      <c r="P52" s="117">
        <f t="shared" si="21"/>
        <v>421.01800000000003</v>
      </c>
      <c r="Q52" s="117">
        <f t="shared" si="21"/>
        <v>433.84</v>
      </c>
      <c r="R52" s="117">
        <f t="shared" si="21"/>
        <v>446.66199999999998</v>
      </c>
      <c r="S52" s="117">
        <f t="shared" si="21"/>
        <v>459.48399999999998</v>
      </c>
      <c r="T52" s="117">
        <f t="shared" si="21"/>
        <v>472.30599999999998</v>
      </c>
      <c r="U52" s="117">
        <f t="shared" si="21"/>
        <v>485.12800000000004</v>
      </c>
      <c r="V52" s="117">
        <f t="shared" si="21"/>
        <v>497.94999999999993</v>
      </c>
    </row>
    <row r="53" spans="1:22" x14ac:dyDescent="0.25">
      <c r="A53" s="1">
        <v>130</v>
      </c>
      <c r="B53" s="117">
        <f t="shared" si="22"/>
        <v>241.51000000000002</v>
      </c>
      <c r="C53" s="117">
        <f t="shared" si="21"/>
        <v>254.33199999999997</v>
      </c>
      <c r="D53" s="117">
        <f t="shared" si="21"/>
        <v>267.15399999999994</v>
      </c>
      <c r="E53" s="117">
        <f t="shared" si="21"/>
        <v>279.97599999999989</v>
      </c>
      <c r="F53" s="117">
        <f t="shared" si="21"/>
        <v>292.79799999999989</v>
      </c>
      <c r="G53" s="117">
        <f t="shared" si="21"/>
        <v>305.61999999999995</v>
      </c>
      <c r="H53" s="117">
        <f t="shared" si="21"/>
        <v>318.44200000000001</v>
      </c>
      <c r="I53" s="117">
        <f t="shared" si="21"/>
        <v>331.26400000000001</v>
      </c>
      <c r="J53" s="117">
        <f t="shared" si="21"/>
        <v>344.08600000000001</v>
      </c>
      <c r="K53" s="117">
        <f t="shared" si="21"/>
        <v>356.90800000000002</v>
      </c>
      <c r="L53" s="117">
        <f t="shared" si="21"/>
        <v>369.73</v>
      </c>
      <c r="M53" s="117">
        <f t="shared" si="21"/>
        <v>382.55200000000002</v>
      </c>
      <c r="N53" s="117">
        <f t="shared" si="21"/>
        <v>395.37400000000002</v>
      </c>
      <c r="O53" s="117">
        <f t="shared" si="21"/>
        <v>408.19599999999997</v>
      </c>
      <c r="P53" s="117">
        <f t="shared" si="21"/>
        <v>421.01800000000003</v>
      </c>
      <c r="Q53" s="117">
        <f t="shared" si="21"/>
        <v>433.84</v>
      </c>
      <c r="R53" s="117">
        <f t="shared" si="21"/>
        <v>446.66199999999998</v>
      </c>
      <c r="S53" s="117">
        <f t="shared" si="21"/>
        <v>459.48399999999998</v>
      </c>
      <c r="T53" s="117">
        <f t="shared" si="21"/>
        <v>472.30599999999998</v>
      </c>
      <c r="U53" s="117">
        <f t="shared" si="21"/>
        <v>485.12800000000004</v>
      </c>
      <c r="V53" s="117">
        <f t="shared" si="21"/>
        <v>497.94999999999993</v>
      </c>
    </row>
    <row r="54" spans="1:22" x14ac:dyDescent="0.25">
      <c r="A54" s="1">
        <v>140</v>
      </c>
      <c r="B54" s="117">
        <f t="shared" si="22"/>
        <v>241.51000000000002</v>
      </c>
      <c r="C54" s="117">
        <f t="shared" si="21"/>
        <v>254.33199999999997</v>
      </c>
      <c r="D54" s="117">
        <f t="shared" si="21"/>
        <v>267.15399999999994</v>
      </c>
      <c r="E54" s="117">
        <f t="shared" si="21"/>
        <v>279.97599999999989</v>
      </c>
      <c r="F54" s="117">
        <f t="shared" si="21"/>
        <v>292.79799999999989</v>
      </c>
      <c r="G54" s="117">
        <f t="shared" si="21"/>
        <v>305.61999999999995</v>
      </c>
      <c r="H54" s="117">
        <f t="shared" si="21"/>
        <v>318.44200000000001</v>
      </c>
      <c r="I54" s="117">
        <f t="shared" si="21"/>
        <v>331.26400000000001</v>
      </c>
      <c r="J54" s="117">
        <f t="shared" si="21"/>
        <v>344.08600000000001</v>
      </c>
      <c r="K54" s="117">
        <f t="shared" si="21"/>
        <v>356.90800000000002</v>
      </c>
      <c r="L54" s="117">
        <f t="shared" si="21"/>
        <v>369.73</v>
      </c>
      <c r="M54" s="117">
        <f t="shared" si="21"/>
        <v>382.55200000000002</v>
      </c>
      <c r="N54" s="117">
        <f t="shared" si="21"/>
        <v>395.37400000000002</v>
      </c>
      <c r="O54" s="117">
        <f t="shared" si="21"/>
        <v>408.19599999999997</v>
      </c>
      <c r="P54" s="117">
        <f t="shared" si="21"/>
        <v>421.01800000000003</v>
      </c>
      <c r="Q54" s="117">
        <f t="shared" si="21"/>
        <v>433.84</v>
      </c>
      <c r="R54" s="117">
        <f t="shared" si="21"/>
        <v>446.66199999999998</v>
      </c>
      <c r="S54" s="117">
        <f t="shared" si="21"/>
        <v>459.48399999999998</v>
      </c>
      <c r="T54" s="117">
        <f t="shared" si="21"/>
        <v>472.30599999999998</v>
      </c>
      <c r="U54" s="117">
        <f t="shared" si="21"/>
        <v>485.12800000000004</v>
      </c>
      <c r="V54" s="117">
        <f t="shared" si="21"/>
        <v>497.94999999999993</v>
      </c>
    </row>
    <row r="55" spans="1:22" x14ac:dyDescent="0.25">
      <c r="A55" s="1">
        <v>150</v>
      </c>
      <c r="B55" s="117">
        <f t="shared" si="22"/>
        <v>241.51000000000002</v>
      </c>
      <c r="C55" s="117">
        <f t="shared" si="21"/>
        <v>254.33199999999997</v>
      </c>
      <c r="D55" s="117">
        <f t="shared" si="21"/>
        <v>267.15399999999994</v>
      </c>
      <c r="E55" s="117">
        <f t="shared" si="21"/>
        <v>279.97599999999989</v>
      </c>
      <c r="F55" s="117">
        <f t="shared" si="21"/>
        <v>292.79799999999989</v>
      </c>
      <c r="G55" s="117">
        <f t="shared" si="21"/>
        <v>305.61999999999995</v>
      </c>
      <c r="H55" s="117">
        <f t="shared" si="21"/>
        <v>318.44200000000001</v>
      </c>
      <c r="I55" s="117">
        <f t="shared" si="21"/>
        <v>331.26400000000001</v>
      </c>
      <c r="J55" s="117">
        <f t="shared" si="21"/>
        <v>344.08600000000001</v>
      </c>
      <c r="K55" s="117">
        <f t="shared" si="21"/>
        <v>356.90800000000002</v>
      </c>
      <c r="L55" s="117">
        <f t="shared" si="21"/>
        <v>369.73</v>
      </c>
      <c r="M55" s="117">
        <f t="shared" si="21"/>
        <v>382.55200000000002</v>
      </c>
      <c r="N55" s="117">
        <f t="shared" si="21"/>
        <v>395.37400000000002</v>
      </c>
      <c r="O55" s="117">
        <f t="shared" si="21"/>
        <v>408.19599999999997</v>
      </c>
      <c r="P55" s="117">
        <f t="shared" si="21"/>
        <v>421.01800000000003</v>
      </c>
      <c r="Q55" s="117">
        <f t="shared" si="21"/>
        <v>433.84</v>
      </c>
      <c r="R55" s="117">
        <f t="shared" si="21"/>
        <v>446.66199999999998</v>
      </c>
      <c r="S55" s="117">
        <f t="shared" si="21"/>
        <v>459.48399999999998</v>
      </c>
      <c r="T55" s="117">
        <f t="shared" si="21"/>
        <v>472.30599999999998</v>
      </c>
      <c r="U55" s="117">
        <f t="shared" si="21"/>
        <v>485.12800000000004</v>
      </c>
      <c r="V55" s="117">
        <f t="shared" si="21"/>
        <v>497.94999999999993</v>
      </c>
    </row>
    <row r="56" spans="1:22" x14ac:dyDescent="0.25">
      <c r="A56" s="1">
        <v>160</v>
      </c>
      <c r="B56" s="117">
        <f t="shared" si="22"/>
        <v>241.51000000000002</v>
      </c>
      <c r="C56" s="117">
        <f t="shared" si="21"/>
        <v>254.33199999999997</v>
      </c>
      <c r="D56" s="117">
        <f t="shared" si="21"/>
        <v>267.15399999999994</v>
      </c>
      <c r="E56" s="117">
        <f t="shared" si="21"/>
        <v>279.97599999999989</v>
      </c>
      <c r="F56" s="117">
        <f t="shared" si="21"/>
        <v>292.79799999999989</v>
      </c>
      <c r="G56" s="117">
        <f t="shared" si="21"/>
        <v>305.61999999999995</v>
      </c>
      <c r="H56" s="117">
        <f t="shared" si="21"/>
        <v>318.44200000000001</v>
      </c>
      <c r="I56" s="117">
        <f t="shared" si="21"/>
        <v>331.26400000000001</v>
      </c>
      <c r="J56" s="117">
        <f t="shared" si="21"/>
        <v>344.08600000000001</v>
      </c>
      <c r="K56" s="117">
        <f t="shared" si="21"/>
        <v>356.90800000000002</v>
      </c>
      <c r="L56" s="117">
        <f t="shared" si="21"/>
        <v>369.73</v>
      </c>
      <c r="M56" s="117">
        <f t="shared" si="21"/>
        <v>382.55200000000002</v>
      </c>
      <c r="N56" s="117">
        <f t="shared" si="21"/>
        <v>395.37400000000002</v>
      </c>
      <c r="O56" s="117">
        <f t="shared" si="21"/>
        <v>408.19599999999997</v>
      </c>
      <c r="P56" s="117">
        <f t="shared" si="21"/>
        <v>421.01800000000003</v>
      </c>
      <c r="Q56" s="117">
        <f t="shared" si="21"/>
        <v>433.84</v>
      </c>
      <c r="R56" s="117">
        <f t="shared" si="21"/>
        <v>446.66199999999998</v>
      </c>
      <c r="S56" s="117">
        <f t="shared" si="21"/>
        <v>459.48399999999998</v>
      </c>
      <c r="T56" s="117">
        <f t="shared" si="21"/>
        <v>472.30599999999998</v>
      </c>
      <c r="U56" s="117">
        <f t="shared" si="21"/>
        <v>485.12800000000004</v>
      </c>
      <c r="V56" s="117">
        <f t="shared" si="21"/>
        <v>497.94999999999993</v>
      </c>
    </row>
    <row r="57" spans="1:22" x14ac:dyDescent="0.25">
      <c r="A57" s="1">
        <v>170</v>
      </c>
      <c r="B57" s="117">
        <f t="shared" si="22"/>
        <v>241.51000000000002</v>
      </c>
      <c r="C57" s="117">
        <f t="shared" si="21"/>
        <v>254.33199999999997</v>
      </c>
      <c r="D57" s="117">
        <f t="shared" si="21"/>
        <v>267.15399999999994</v>
      </c>
      <c r="E57" s="117">
        <f t="shared" si="21"/>
        <v>279.97599999999989</v>
      </c>
      <c r="F57" s="117">
        <f t="shared" si="21"/>
        <v>292.79799999999989</v>
      </c>
      <c r="G57" s="117">
        <f t="shared" si="21"/>
        <v>305.61999999999995</v>
      </c>
      <c r="H57" s="117">
        <f t="shared" si="21"/>
        <v>318.44200000000001</v>
      </c>
      <c r="I57" s="117">
        <f t="shared" si="21"/>
        <v>331.26400000000001</v>
      </c>
      <c r="J57" s="117">
        <f t="shared" si="21"/>
        <v>344.08600000000001</v>
      </c>
      <c r="K57" s="117">
        <f t="shared" si="21"/>
        <v>356.90800000000002</v>
      </c>
      <c r="L57" s="117">
        <f t="shared" si="21"/>
        <v>369.73</v>
      </c>
      <c r="M57" s="117">
        <f t="shared" si="21"/>
        <v>382.55200000000002</v>
      </c>
      <c r="N57" s="117">
        <f t="shared" si="21"/>
        <v>395.37400000000002</v>
      </c>
      <c r="O57" s="117">
        <f t="shared" si="21"/>
        <v>408.19599999999997</v>
      </c>
      <c r="P57" s="117">
        <f t="shared" si="21"/>
        <v>421.01800000000003</v>
      </c>
      <c r="Q57" s="117">
        <f t="shared" si="21"/>
        <v>433.84</v>
      </c>
      <c r="R57" s="117">
        <f t="shared" si="21"/>
        <v>446.66199999999998</v>
      </c>
      <c r="S57" s="117">
        <f t="shared" si="21"/>
        <v>459.48399999999998</v>
      </c>
      <c r="T57" s="117">
        <f t="shared" si="21"/>
        <v>472.30599999999998</v>
      </c>
      <c r="U57" s="117">
        <f t="shared" si="21"/>
        <v>485.12800000000004</v>
      </c>
      <c r="V57" s="117">
        <f t="shared" si="21"/>
        <v>497.94999999999993</v>
      </c>
    </row>
    <row r="58" spans="1:22" x14ac:dyDescent="0.25">
      <c r="A58" s="1">
        <v>180</v>
      </c>
      <c r="B58" s="117">
        <f t="shared" si="22"/>
        <v>241.51000000000002</v>
      </c>
      <c r="C58" s="117">
        <f t="shared" si="21"/>
        <v>254.33199999999997</v>
      </c>
      <c r="D58" s="117">
        <f t="shared" si="21"/>
        <v>267.15399999999994</v>
      </c>
      <c r="E58" s="117">
        <f t="shared" si="21"/>
        <v>279.97599999999989</v>
      </c>
      <c r="F58" s="117">
        <f t="shared" si="21"/>
        <v>292.79799999999989</v>
      </c>
      <c r="G58" s="117">
        <f t="shared" si="21"/>
        <v>305.61999999999995</v>
      </c>
      <c r="H58" s="117">
        <f t="shared" si="21"/>
        <v>318.44200000000001</v>
      </c>
      <c r="I58" s="117">
        <f t="shared" si="21"/>
        <v>331.26400000000001</v>
      </c>
      <c r="J58" s="117">
        <f t="shared" si="21"/>
        <v>344.08600000000001</v>
      </c>
      <c r="K58" s="117">
        <f t="shared" si="21"/>
        <v>356.90800000000002</v>
      </c>
      <c r="L58" s="117">
        <f t="shared" si="21"/>
        <v>369.73</v>
      </c>
      <c r="M58" s="117">
        <f t="shared" si="21"/>
        <v>382.55200000000002</v>
      </c>
      <c r="N58" s="117">
        <f t="shared" si="21"/>
        <v>395.37400000000002</v>
      </c>
      <c r="O58" s="117">
        <f t="shared" si="21"/>
        <v>408.19599999999997</v>
      </c>
      <c r="P58" s="117">
        <f t="shared" si="21"/>
        <v>421.01800000000003</v>
      </c>
      <c r="Q58" s="117">
        <f t="shared" si="21"/>
        <v>433.84</v>
      </c>
      <c r="R58" s="117">
        <f t="shared" si="21"/>
        <v>446.66199999999998</v>
      </c>
      <c r="S58" s="117">
        <f t="shared" si="21"/>
        <v>459.48399999999998</v>
      </c>
      <c r="T58" s="117">
        <f t="shared" si="21"/>
        <v>472.30599999999998</v>
      </c>
      <c r="U58" s="117">
        <f t="shared" si="21"/>
        <v>485.12800000000004</v>
      </c>
      <c r="V58" s="117">
        <f t="shared" si="21"/>
        <v>497.94999999999993</v>
      </c>
    </row>
    <row r="59" spans="1:22" x14ac:dyDescent="0.25">
      <c r="A59" s="1">
        <v>190</v>
      </c>
      <c r="B59" s="117">
        <f t="shared" si="22"/>
        <v>241.51000000000002</v>
      </c>
      <c r="C59" s="117">
        <f t="shared" si="21"/>
        <v>254.33199999999997</v>
      </c>
      <c r="D59" s="117">
        <f t="shared" si="21"/>
        <v>267.15399999999994</v>
      </c>
      <c r="E59" s="117">
        <f t="shared" si="21"/>
        <v>279.97599999999989</v>
      </c>
      <c r="F59" s="117">
        <f t="shared" si="21"/>
        <v>292.79799999999989</v>
      </c>
      <c r="G59" s="117">
        <f t="shared" si="21"/>
        <v>305.61999999999995</v>
      </c>
      <c r="H59" s="117">
        <f t="shared" si="21"/>
        <v>318.44200000000001</v>
      </c>
      <c r="I59" s="117">
        <f t="shared" si="21"/>
        <v>331.26400000000001</v>
      </c>
      <c r="J59" s="117">
        <f t="shared" si="21"/>
        <v>344.08600000000001</v>
      </c>
      <c r="K59" s="117">
        <f t="shared" si="21"/>
        <v>356.90800000000002</v>
      </c>
      <c r="L59" s="117">
        <f t="shared" si="21"/>
        <v>369.73</v>
      </c>
      <c r="M59" s="117">
        <f t="shared" si="21"/>
        <v>382.55200000000002</v>
      </c>
      <c r="N59" s="117">
        <f t="shared" si="21"/>
        <v>395.37400000000002</v>
      </c>
      <c r="O59" s="117">
        <f t="shared" si="21"/>
        <v>408.19599999999997</v>
      </c>
      <c r="P59" s="117">
        <f t="shared" si="21"/>
        <v>421.01800000000003</v>
      </c>
      <c r="Q59" s="117">
        <f t="shared" si="21"/>
        <v>433.84</v>
      </c>
      <c r="R59" s="117">
        <f t="shared" si="21"/>
        <v>446.66199999999998</v>
      </c>
      <c r="S59" s="117">
        <f t="shared" si="21"/>
        <v>459.48399999999998</v>
      </c>
      <c r="T59" s="117">
        <f t="shared" si="21"/>
        <v>472.30599999999998</v>
      </c>
      <c r="U59" s="117">
        <f t="shared" si="21"/>
        <v>485.12800000000004</v>
      </c>
      <c r="V59" s="117">
        <f t="shared" si="21"/>
        <v>497.94999999999993</v>
      </c>
    </row>
    <row r="60" spans="1:22" x14ac:dyDescent="0.25">
      <c r="A60" s="1">
        <v>200</v>
      </c>
      <c r="B60" s="117">
        <f t="shared" si="22"/>
        <v>241.51000000000002</v>
      </c>
      <c r="C60" s="117">
        <f t="shared" si="21"/>
        <v>254.33199999999997</v>
      </c>
      <c r="D60" s="117">
        <f t="shared" si="21"/>
        <v>267.15399999999994</v>
      </c>
      <c r="E60" s="117">
        <f t="shared" si="21"/>
        <v>279.97599999999989</v>
      </c>
      <c r="F60" s="117">
        <f t="shared" si="21"/>
        <v>292.79799999999989</v>
      </c>
      <c r="G60" s="117">
        <f t="shared" si="21"/>
        <v>305.61999999999995</v>
      </c>
      <c r="H60" s="117">
        <f t="shared" si="21"/>
        <v>318.44200000000001</v>
      </c>
      <c r="I60" s="117">
        <f t="shared" si="21"/>
        <v>331.26400000000001</v>
      </c>
      <c r="J60" s="117">
        <f t="shared" si="21"/>
        <v>344.08600000000001</v>
      </c>
      <c r="K60" s="117">
        <f t="shared" si="21"/>
        <v>356.90800000000002</v>
      </c>
      <c r="L60" s="117">
        <f t="shared" si="21"/>
        <v>369.73</v>
      </c>
      <c r="M60" s="117">
        <f t="shared" si="21"/>
        <v>382.55200000000002</v>
      </c>
      <c r="N60" s="117">
        <f t="shared" si="21"/>
        <v>395.37400000000002</v>
      </c>
      <c r="O60" s="117">
        <f t="shared" si="21"/>
        <v>408.19599999999997</v>
      </c>
      <c r="P60" s="117">
        <f t="shared" si="21"/>
        <v>421.01800000000003</v>
      </c>
      <c r="Q60" s="117">
        <f t="shared" si="21"/>
        <v>433.84</v>
      </c>
      <c r="R60" s="117">
        <f t="shared" si="21"/>
        <v>446.66199999999998</v>
      </c>
      <c r="S60" s="117">
        <f t="shared" si="21"/>
        <v>459.48399999999998</v>
      </c>
      <c r="T60" s="117">
        <f t="shared" si="21"/>
        <v>472.30599999999998</v>
      </c>
      <c r="U60" s="117">
        <f t="shared" si="21"/>
        <v>485.12800000000004</v>
      </c>
      <c r="V60" s="117">
        <f t="shared" si="21"/>
        <v>497.94999999999993</v>
      </c>
    </row>
    <row r="61" spans="1:22" x14ac:dyDescent="0.25">
      <c r="A61" s="1">
        <v>210</v>
      </c>
      <c r="B61" s="117">
        <f t="shared" si="22"/>
        <v>241.51000000000002</v>
      </c>
      <c r="C61" s="117">
        <f t="shared" si="21"/>
        <v>254.33199999999997</v>
      </c>
      <c r="D61" s="117">
        <f t="shared" si="21"/>
        <v>267.15399999999994</v>
      </c>
      <c r="E61" s="117">
        <f t="shared" si="21"/>
        <v>279.97599999999989</v>
      </c>
      <c r="F61" s="117">
        <f t="shared" si="21"/>
        <v>292.79799999999989</v>
      </c>
      <c r="G61" s="117">
        <f t="shared" si="21"/>
        <v>305.61999999999995</v>
      </c>
      <c r="H61" s="117">
        <f t="shared" si="21"/>
        <v>318.44200000000001</v>
      </c>
      <c r="I61" s="117">
        <f t="shared" si="21"/>
        <v>331.26400000000001</v>
      </c>
      <c r="J61" s="117">
        <f t="shared" si="21"/>
        <v>344.08600000000001</v>
      </c>
      <c r="K61" s="117">
        <f t="shared" si="21"/>
        <v>356.90800000000002</v>
      </c>
      <c r="L61" s="117">
        <f t="shared" si="21"/>
        <v>369.73</v>
      </c>
      <c r="M61" s="117">
        <f t="shared" si="21"/>
        <v>382.55200000000002</v>
      </c>
      <c r="N61" s="117">
        <f t="shared" si="21"/>
        <v>395.37400000000002</v>
      </c>
      <c r="O61" s="117">
        <f t="shared" si="21"/>
        <v>408.19599999999997</v>
      </c>
      <c r="P61" s="117">
        <f t="shared" si="21"/>
        <v>421.01800000000003</v>
      </c>
      <c r="Q61" s="117">
        <f t="shared" si="21"/>
        <v>433.84</v>
      </c>
      <c r="R61" s="117">
        <f t="shared" si="21"/>
        <v>446.66199999999998</v>
      </c>
      <c r="S61" s="117">
        <f t="shared" si="21"/>
        <v>459.48399999999998</v>
      </c>
      <c r="T61" s="117">
        <f t="shared" si="21"/>
        <v>472.30599999999998</v>
      </c>
      <c r="U61" s="117">
        <f t="shared" si="21"/>
        <v>485.12800000000004</v>
      </c>
      <c r="V61" s="117">
        <f t="shared" si="21"/>
        <v>497.94999999999993</v>
      </c>
    </row>
    <row r="62" spans="1:22" x14ac:dyDescent="0.25">
      <c r="A62" s="1">
        <v>220</v>
      </c>
      <c r="B62" s="117">
        <f t="shared" si="22"/>
        <v>241.51000000000002</v>
      </c>
      <c r="C62" s="117">
        <f t="shared" si="21"/>
        <v>254.33199999999997</v>
      </c>
      <c r="D62" s="117">
        <f t="shared" si="21"/>
        <v>267.15399999999994</v>
      </c>
      <c r="E62" s="117">
        <f t="shared" si="21"/>
        <v>279.97599999999989</v>
      </c>
      <c r="F62" s="117">
        <f t="shared" si="21"/>
        <v>292.79799999999989</v>
      </c>
      <c r="G62" s="117">
        <f t="shared" si="21"/>
        <v>305.61999999999995</v>
      </c>
      <c r="H62" s="117">
        <f t="shared" si="21"/>
        <v>318.44200000000001</v>
      </c>
      <c r="I62" s="117">
        <f t="shared" si="21"/>
        <v>331.26400000000001</v>
      </c>
      <c r="J62" s="117">
        <f t="shared" si="21"/>
        <v>344.08600000000001</v>
      </c>
      <c r="K62" s="117">
        <f t="shared" si="21"/>
        <v>356.90800000000002</v>
      </c>
      <c r="L62" s="117">
        <f t="shared" si="21"/>
        <v>369.73</v>
      </c>
      <c r="M62" s="117">
        <f t="shared" si="21"/>
        <v>382.55200000000002</v>
      </c>
      <c r="N62" s="117">
        <f t="shared" si="21"/>
        <v>395.37400000000002</v>
      </c>
      <c r="O62" s="117">
        <f t="shared" si="21"/>
        <v>408.19599999999997</v>
      </c>
      <c r="P62" s="117">
        <f t="shared" si="21"/>
        <v>421.01800000000003</v>
      </c>
      <c r="Q62" s="117">
        <f t="shared" si="21"/>
        <v>433.84</v>
      </c>
      <c r="R62" s="117">
        <f t="shared" si="21"/>
        <v>446.66199999999998</v>
      </c>
      <c r="S62" s="117">
        <f t="shared" si="21"/>
        <v>459.48399999999998</v>
      </c>
      <c r="T62" s="117">
        <f t="shared" si="21"/>
        <v>472.30599999999998</v>
      </c>
      <c r="U62" s="117">
        <f t="shared" si="21"/>
        <v>485.12800000000004</v>
      </c>
      <c r="V62" s="117">
        <f t="shared" si="21"/>
        <v>497.94999999999993</v>
      </c>
    </row>
    <row r="63" spans="1:22" x14ac:dyDescent="0.25">
      <c r="A63" s="1">
        <v>230</v>
      </c>
      <c r="B63" s="117">
        <f t="shared" si="22"/>
        <v>241.51000000000002</v>
      </c>
      <c r="C63" s="117">
        <f t="shared" si="21"/>
        <v>254.33199999999997</v>
      </c>
      <c r="D63" s="117">
        <f t="shared" si="21"/>
        <v>267.15399999999994</v>
      </c>
      <c r="E63" s="117">
        <f t="shared" si="21"/>
        <v>279.97599999999989</v>
      </c>
      <c r="F63" s="117">
        <f t="shared" si="21"/>
        <v>292.79799999999989</v>
      </c>
      <c r="G63" s="117">
        <f t="shared" si="21"/>
        <v>305.61999999999995</v>
      </c>
      <c r="H63" s="117">
        <f t="shared" si="21"/>
        <v>318.44200000000001</v>
      </c>
      <c r="I63" s="117">
        <f t="shared" si="21"/>
        <v>331.26400000000001</v>
      </c>
      <c r="J63" s="117">
        <f t="shared" si="21"/>
        <v>344.08600000000001</v>
      </c>
      <c r="K63" s="117">
        <f t="shared" si="21"/>
        <v>356.90800000000002</v>
      </c>
      <c r="L63" s="117">
        <f t="shared" si="21"/>
        <v>369.73</v>
      </c>
      <c r="M63" s="117">
        <f t="shared" si="21"/>
        <v>382.55200000000002</v>
      </c>
      <c r="N63" s="117">
        <f t="shared" si="21"/>
        <v>395.37400000000002</v>
      </c>
      <c r="O63" s="117">
        <f t="shared" si="21"/>
        <v>408.19599999999997</v>
      </c>
      <c r="P63" s="117">
        <f t="shared" si="21"/>
        <v>421.01800000000003</v>
      </c>
      <c r="Q63" s="117">
        <f t="shared" si="21"/>
        <v>433.84</v>
      </c>
      <c r="R63" s="117">
        <f t="shared" ref="R63:V70" si="23">R62</f>
        <v>446.66199999999998</v>
      </c>
      <c r="S63" s="117">
        <f t="shared" si="23"/>
        <v>459.48399999999998</v>
      </c>
      <c r="T63" s="117">
        <f t="shared" si="23"/>
        <v>472.30599999999998</v>
      </c>
      <c r="U63" s="117">
        <f t="shared" si="23"/>
        <v>485.12800000000004</v>
      </c>
      <c r="V63" s="117">
        <f t="shared" si="23"/>
        <v>497.94999999999993</v>
      </c>
    </row>
    <row r="64" spans="1:22" x14ac:dyDescent="0.25">
      <c r="A64" s="1">
        <v>240</v>
      </c>
      <c r="B64" s="117">
        <f t="shared" si="22"/>
        <v>241.51000000000002</v>
      </c>
      <c r="C64" s="117">
        <f t="shared" si="22"/>
        <v>254.33199999999997</v>
      </c>
      <c r="D64" s="117">
        <f t="shared" si="22"/>
        <v>267.15399999999994</v>
      </c>
      <c r="E64" s="117">
        <f t="shared" si="22"/>
        <v>279.97599999999989</v>
      </c>
      <c r="F64" s="117">
        <f t="shared" si="22"/>
        <v>292.79799999999989</v>
      </c>
      <c r="G64" s="117">
        <f t="shared" si="22"/>
        <v>305.61999999999995</v>
      </c>
      <c r="H64" s="117">
        <f t="shared" si="22"/>
        <v>318.44200000000001</v>
      </c>
      <c r="I64" s="117">
        <f t="shared" si="22"/>
        <v>331.26400000000001</v>
      </c>
      <c r="J64" s="117">
        <f t="shared" si="22"/>
        <v>344.08600000000001</v>
      </c>
      <c r="K64" s="117">
        <f t="shared" si="22"/>
        <v>356.90800000000002</v>
      </c>
      <c r="L64" s="117">
        <f t="shared" si="22"/>
        <v>369.73</v>
      </c>
      <c r="M64" s="117">
        <f t="shared" si="22"/>
        <v>382.55200000000002</v>
      </c>
      <c r="N64" s="117">
        <f t="shared" si="22"/>
        <v>395.37400000000002</v>
      </c>
      <c r="O64" s="117">
        <f t="shared" si="22"/>
        <v>408.19599999999997</v>
      </c>
      <c r="P64" s="117">
        <f t="shared" si="22"/>
        <v>421.01800000000003</v>
      </c>
      <c r="Q64" s="117">
        <f t="shared" si="22"/>
        <v>433.84</v>
      </c>
      <c r="R64" s="117">
        <f t="shared" si="23"/>
        <v>446.66199999999998</v>
      </c>
      <c r="S64" s="117">
        <f t="shared" si="23"/>
        <v>459.48399999999998</v>
      </c>
      <c r="T64" s="117">
        <f t="shared" si="23"/>
        <v>472.30599999999998</v>
      </c>
      <c r="U64" s="117">
        <f t="shared" si="23"/>
        <v>485.12800000000004</v>
      </c>
      <c r="V64" s="117">
        <f t="shared" si="23"/>
        <v>497.94999999999993</v>
      </c>
    </row>
    <row r="65" spans="1:22" x14ac:dyDescent="0.25">
      <c r="A65" s="1">
        <v>250</v>
      </c>
      <c r="B65" s="117">
        <f t="shared" si="22"/>
        <v>241.51000000000002</v>
      </c>
      <c r="C65" s="117">
        <f t="shared" si="22"/>
        <v>254.33199999999997</v>
      </c>
      <c r="D65" s="117">
        <f t="shared" si="22"/>
        <v>267.15399999999994</v>
      </c>
      <c r="E65" s="117">
        <f t="shared" si="22"/>
        <v>279.97599999999989</v>
      </c>
      <c r="F65" s="117">
        <f t="shared" si="22"/>
        <v>292.79799999999989</v>
      </c>
      <c r="G65" s="117">
        <f t="shared" si="22"/>
        <v>305.61999999999995</v>
      </c>
      <c r="H65" s="117">
        <f t="shared" si="22"/>
        <v>318.44200000000001</v>
      </c>
      <c r="I65" s="117">
        <f t="shared" si="22"/>
        <v>331.26400000000001</v>
      </c>
      <c r="J65" s="117">
        <f t="shared" si="22"/>
        <v>344.08600000000001</v>
      </c>
      <c r="K65" s="117">
        <f t="shared" si="22"/>
        <v>356.90800000000002</v>
      </c>
      <c r="L65" s="117">
        <f t="shared" si="22"/>
        <v>369.73</v>
      </c>
      <c r="M65" s="117">
        <f t="shared" si="22"/>
        <v>382.55200000000002</v>
      </c>
      <c r="N65" s="117">
        <f t="shared" si="22"/>
        <v>395.37400000000002</v>
      </c>
      <c r="O65" s="117">
        <f t="shared" si="22"/>
        <v>408.19599999999997</v>
      </c>
      <c r="P65" s="117">
        <f t="shared" si="22"/>
        <v>421.01800000000003</v>
      </c>
      <c r="Q65" s="117">
        <f t="shared" si="22"/>
        <v>433.84</v>
      </c>
      <c r="R65" s="117">
        <f t="shared" si="23"/>
        <v>446.66199999999998</v>
      </c>
      <c r="S65" s="117">
        <f t="shared" si="23"/>
        <v>459.48399999999998</v>
      </c>
      <c r="T65" s="117">
        <f t="shared" si="23"/>
        <v>472.30599999999998</v>
      </c>
      <c r="U65" s="117">
        <f t="shared" si="23"/>
        <v>485.12800000000004</v>
      </c>
      <c r="V65" s="117">
        <f t="shared" si="23"/>
        <v>497.94999999999993</v>
      </c>
    </row>
    <row r="66" spans="1:22" x14ac:dyDescent="0.25">
      <c r="A66" s="1">
        <v>260</v>
      </c>
      <c r="B66" s="117">
        <f t="shared" si="22"/>
        <v>241.51000000000002</v>
      </c>
      <c r="C66" s="117">
        <f t="shared" si="22"/>
        <v>254.33199999999997</v>
      </c>
      <c r="D66" s="117">
        <f t="shared" si="22"/>
        <v>267.15399999999994</v>
      </c>
      <c r="E66" s="117">
        <f t="shared" si="22"/>
        <v>279.97599999999989</v>
      </c>
      <c r="F66" s="117">
        <f t="shared" si="22"/>
        <v>292.79799999999989</v>
      </c>
      <c r="G66" s="117">
        <f t="shared" si="22"/>
        <v>305.61999999999995</v>
      </c>
      <c r="H66" s="117">
        <f t="shared" si="22"/>
        <v>318.44200000000001</v>
      </c>
      <c r="I66" s="117">
        <f t="shared" si="22"/>
        <v>331.26400000000001</v>
      </c>
      <c r="J66" s="117">
        <f t="shared" si="22"/>
        <v>344.08600000000001</v>
      </c>
      <c r="K66" s="117">
        <f t="shared" si="22"/>
        <v>356.90800000000002</v>
      </c>
      <c r="L66" s="117">
        <f t="shared" si="22"/>
        <v>369.73</v>
      </c>
      <c r="M66" s="117">
        <f t="shared" si="22"/>
        <v>382.55200000000002</v>
      </c>
      <c r="N66" s="117">
        <f t="shared" si="22"/>
        <v>395.37400000000002</v>
      </c>
      <c r="O66" s="117">
        <f t="shared" si="22"/>
        <v>408.19599999999997</v>
      </c>
      <c r="P66" s="117">
        <f t="shared" si="22"/>
        <v>421.01800000000003</v>
      </c>
      <c r="Q66" s="117">
        <f t="shared" si="22"/>
        <v>433.84</v>
      </c>
      <c r="R66" s="117">
        <f t="shared" si="23"/>
        <v>446.66199999999998</v>
      </c>
      <c r="S66" s="117">
        <f t="shared" si="23"/>
        <v>459.48399999999998</v>
      </c>
      <c r="T66" s="117">
        <f t="shared" si="23"/>
        <v>472.30599999999998</v>
      </c>
      <c r="U66" s="117">
        <f t="shared" si="23"/>
        <v>485.12800000000004</v>
      </c>
      <c r="V66" s="117">
        <f t="shared" si="23"/>
        <v>497.94999999999993</v>
      </c>
    </row>
    <row r="67" spans="1:22" x14ac:dyDescent="0.25">
      <c r="A67" s="1">
        <v>270</v>
      </c>
      <c r="B67" s="117">
        <f t="shared" si="22"/>
        <v>241.51000000000002</v>
      </c>
      <c r="C67" s="117">
        <f t="shared" si="22"/>
        <v>254.33199999999997</v>
      </c>
      <c r="D67" s="117">
        <f t="shared" si="22"/>
        <v>267.15399999999994</v>
      </c>
      <c r="E67" s="117">
        <f t="shared" si="22"/>
        <v>279.97599999999989</v>
      </c>
      <c r="F67" s="117">
        <f t="shared" si="22"/>
        <v>292.79799999999989</v>
      </c>
      <c r="G67" s="117">
        <f t="shared" si="22"/>
        <v>305.61999999999995</v>
      </c>
      <c r="H67" s="117">
        <f t="shared" si="22"/>
        <v>318.44200000000001</v>
      </c>
      <c r="I67" s="117">
        <f t="shared" si="22"/>
        <v>331.26400000000001</v>
      </c>
      <c r="J67" s="117">
        <f t="shared" si="22"/>
        <v>344.08600000000001</v>
      </c>
      <c r="K67" s="117">
        <f t="shared" si="22"/>
        <v>356.90800000000002</v>
      </c>
      <c r="L67" s="117">
        <f t="shared" si="22"/>
        <v>369.73</v>
      </c>
      <c r="M67" s="117">
        <f t="shared" si="22"/>
        <v>382.55200000000002</v>
      </c>
      <c r="N67" s="117">
        <f t="shared" si="22"/>
        <v>395.37400000000002</v>
      </c>
      <c r="O67" s="117">
        <f t="shared" si="22"/>
        <v>408.19599999999997</v>
      </c>
      <c r="P67" s="117">
        <f t="shared" si="22"/>
        <v>421.01800000000003</v>
      </c>
      <c r="Q67" s="117">
        <f t="shared" si="22"/>
        <v>433.84</v>
      </c>
      <c r="R67" s="117">
        <f t="shared" si="23"/>
        <v>446.66199999999998</v>
      </c>
      <c r="S67" s="117">
        <f t="shared" si="23"/>
        <v>459.48399999999998</v>
      </c>
      <c r="T67" s="117">
        <f t="shared" si="23"/>
        <v>472.30599999999998</v>
      </c>
      <c r="U67" s="117">
        <f t="shared" si="23"/>
        <v>485.12800000000004</v>
      </c>
      <c r="V67" s="117">
        <f t="shared" si="23"/>
        <v>497.94999999999993</v>
      </c>
    </row>
    <row r="68" spans="1:22" x14ac:dyDescent="0.25">
      <c r="A68" s="118">
        <v>280</v>
      </c>
      <c r="B68" s="119">
        <f t="shared" ref="B68:Q70" si="24">B67</f>
        <v>241.51000000000002</v>
      </c>
      <c r="C68" s="119">
        <f t="shared" si="24"/>
        <v>254.33199999999997</v>
      </c>
      <c r="D68" s="119">
        <f t="shared" si="24"/>
        <v>267.15399999999994</v>
      </c>
      <c r="E68" s="119">
        <f t="shared" si="24"/>
        <v>279.97599999999989</v>
      </c>
      <c r="F68" s="119">
        <f t="shared" si="24"/>
        <v>292.79799999999989</v>
      </c>
      <c r="G68" s="119">
        <f t="shared" si="24"/>
        <v>305.61999999999995</v>
      </c>
      <c r="H68" s="119">
        <f t="shared" si="24"/>
        <v>318.44200000000001</v>
      </c>
      <c r="I68" s="119">
        <f t="shared" si="24"/>
        <v>331.26400000000001</v>
      </c>
      <c r="J68" s="119">
        <f t="shared" si="24"/>
        <v>344.08600000000001</v>
      </c>
      <c r="K68" s="119">
        <f t="shared" si="24"/>
        <v>356.90800000000002</v>
      </c>
      <c r="L68" s="119">
        <f t="shared" si="24"/>
        <v>369.73</v>
      </c>
      <c r="M68" s="119">
        <f t="shared" si="24"/>
        <v>382.55200000000002</v>
      </c>
      <c r="N68" s="119">
        <f t="shared" si="24"/>
        <v>395.37400000000002</v>
      </c>
      <c r="O68" s="119">
        <f t="shared" si="24"/>
        <v>408.19599999999997</v>
      </c>
      <c r="P68" s="119">
        <f t="shared" si="24"/>
        <v>421.01800000000003</v>
      </c>
      <c r="Q68" s="119">
        <f t="shared" si="24"/>
        <v>433.84</v>
      </c>
      <c r="R68" s="119">
        <f t="shared" si="23"/>
        <v>446.66199999999998</v>
      </c>
      <c r="S68" s="119">
        <f t="shared" si="23"/>
        <v>459.48399999999998</v>
      </c>
      <c r="T68" s="119">
        <f t="shared" si="23"/>
        <v>472.30599999999998</v>
      </c>
      <c r="U68" s="119">
        <f t="shared" si="23"/>
        <v>485.12800000000004</v>
      </c>
      <c r="V68" s="119">
        <f t="shared" si="23"/>
        <v>497.94999999999993</v>
      </c>
    </row>
    <row r="69" spans="1:22" x14ac:dyDescent="0.25">
      <c r="A69" s="1">
        <v>290</v>
      </c>
      <c r="B69" s="117">
        <f t="shared" si="24"/>
        <v>241.51000000000002</v>
      </c>
      <c r="C69" s="117">
        <f t="shared" si="24"/>
        <v>254.33199999999997</v>
      </c>
      <c r="D69" s="117">
        <f t="shared" si="24"/>
        <v>267.15399999999994</v>
      </c>
      <c r="E69" s="117">
        <f t="shared" si="24"/>
        <v>279.97599999999989</v>
      </c>
      <c r="F69" s="117">
        <f t="shared" si="24"/>
        <v>292.79799999999989</v>
      </c>
      <c r="G69" s="117">
        <f t="shared" si="24"/>
        <v>305.61999999999995</v>
      </c>
      <c r="H69" s="117">
        <f t="shared" si="24"/>
        <v>318.44200000000001</v>
      </c>
      <c r="I69" s="117">
        <f t="shared" si="24"/>
        <v>331.26400000000001</v>
      </c>
      <c r="J69" s="117">
        <f t="shared" si="24"/>
        <v>344.08600000000001</v>
      </c>
      <c r="K69" s="117">
        <f t="shared" si="24"/>
        <v>356.90800000000002</v>
      </c>
      <c r="L69" s="117">
        <f t="shared" si="24"/>
        <v>369.73</v>
      </c>
      <c r="M69" s="117">
        <f t="shared" si="24"/>
        <v>382.55200000000002</v>
      </c>
      <c r="N69" s="117">
        <f t="shared" si="24"/>
        <v>395.37400000000002</v>
      </c>
      <c r="O69" s="117">
        <f t="shared" si="24"/>
        <v>408.19599999999997</v>
      </c>
      <c r="P69" s="117">
        <f t="shared" si="24"/>
        <v>421.01800000000003</v>
      </c>
      <c r="Q69" s="117">
        <f t="shared" si="24"/>
        <v>433.84</v>
      </c>
      <c r="R69" s="117">
        <f t="shared" si="23"/>
        <v>446.66199999999998</v>
      </c>
      <c r="S69" s="117">
        <f t="shared" si="23"/>
        <v>459.48399999999998</v>
      </c>
      <c r="T69" s="117">
        <f t="shared" si="23"/>
        <v>472.30599999999998</v>
      </c>
      <c r="U69" s="117">
        <f t="shared" si="23"/>
        <v>485.12800000000004</v>
      </c>
      <c r="V69" s="117">
        <f t="shared" si="23"/>
        <v>497.94999999999993</v>
      </c>
    </row>
    <row r="70" spans="1:22" x14ac:dyDescent="0.25">
      <c r="A70" s="1">
        <v>300</v>
      </c>
      <c r="B70" s="117">
        <f t="shared" si="24"/>
        <v>241.51000000000002</v>
      </c>
      <c r="C70" s="117">
        <f t="shared" si="24"/>
        <v>254.33199999999997</v>
      </c>
      <c r="D70" s="117">
        <f t="shared" si="24"/>
        <v>267.15399999999994</v>
      </c>
      <c r="E70" s="117">
        <f t="shared" si="24"/>
        <v>279.97599999999989</v>
      </c>
      <c r="F70" s="117">
        <f t="shared" si="24"/>
        <v>292.79799999999989</v>
      </c>
      <c r="G70" s="117">
        <f t="shared" si="24"/>
        <v>305.61999999999995</v>
      </c>
      <c r="H70" s="117">
        <f t="shared" si="24"/>
        <v>318.44200000000001</v>
      </c>
      <c r="I70" s="117">
        <f t="shared" si="24"/>
        <v>331.26400000000001</v>
      </c>
      <c r="J70" s="117">
        <f t="shared" si="24"/>
        <v>344.08600000000001</v>
      </c>
      <c r="K70" s="117">
        <f t="shared" si="24"/>
        <v>356.90800000000002</v>
      </c>
      <c r="L70" s="117">
        <f t="shared" si="24"/>
        <v>369.73</v>
      </c>
      <c r="M70" s="117">
        <f t="shared" si="24"/>
        <v>382.55200000000002</v>
      </c>
      <c r="N70" s="117">
        <f t="shared" si="24"/>
        <v>395.37400000000002</v>
      </c>
      <c r="O70" s="117">
        <f t="shared" si="24"/>
        <v>408.19599999999997</v>
      </c>
      <c r="P70" s="117">
        <f t="shared" si="24"/>
        <v>421.01800000000003</v>
      </c>
      <c r="Q70" s="117">
        <f t="shared" si="24"/>
        <v>433.84</v>
      </c>
      <c r="R70" s="117">
        <f t="shared" si="23"/>
        <v>446.66199999999998</v>
      </c>
      <c r="S70" s="117">
        <f t="shared" si="23"/>
        <v>459.48399999999998</v>
      </c>
      <c r="T70" s="117">
        <f t="shared" si="23"/>
        <v>472.30599999999998</v>
      </c>
      <c r="U70" s="117">
        <f t="shared" si="23"/>
        <v>485.12800000000004</v>
      </c>
      <c r="V70" s="117">
        <f t="shared" si="23"/>
        <v>497.94999999999993</v>
      </c>
    </row>
    <row r="71" spans="1:22" x14ac:dyDescent="0.25">
      <c r="B71" s="120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</row>
    <row r="72" spans="1:22" x14ac:dyDescent="0.25">
      <c r="A72" t="s">
        <v>291</v>
      </c>
    </row>
    <row r="73" spans="1:22" x14ac:dyDescent="0.25">
      <c r="A73" s="1"/>
      <c r="B73" s="1">
        <v>100</v>
      </c>
      <c r="C73" s="1">
        <v>110</v>
      </c>
      <c r="D73" s="1">
        <v>120</v>
      </c>
      <c r="E73" s="1">
        <v>130</v>
      </c>
      <c r="F73" s="1">
        <v>140</v>
      </c>
      <c r="G73" s="1">
        <v>150</v>
      </c>
      <c r="H73" s="1">
        <v>160</v>
      </c>
      <c r="I73" s="1">
        <v>170</v>
      </c>
      <c r="J73" s="1">
        <v>180</v>
      </c>
      <c r="K73" s="1">
        <v>190</v>
      </c>
      <c r="L73" s="1">
        <v>200</v>
      </c>
      <c r="M73" s="1">
        <v>210</v>
      </c>
      <c r="N73" s="1">
        <v>220</v>
      </c>
      <c r="O73" s="1">
        <v>230</v>
      </c>
      <c r="P73" s="1">
        <v>240</v>
      </c>
      <c r="Q73" s="1">
        <v>250</v>
      </c>
      <c r="R73" s="1">
        <v>260</v>
      </c>
      <c r="S73" s="1">
        <v>270</v>
      </c>
      <c r="T73" s="1">
        <v>280</v>
      </c>
      <c r="U73" s="1">
        <v>290</v>
      </c>
      <c r="V73" s="1">
        <v>300</v>
      </c>
    </row>
    <row r="74" spans="1:22" x14ac:dyDescent="0.25">
      <c r="A74" s="121">
        <v>100</v>
      </c>
      <c r="B74" s="122">
        <f>'100 mm Catena Zip'!$E$45*2*A74/100+'100 mm Catena Zip'!$E$46*2*A74/100+'100 mm Catena Zip'!$E$50*2*A74/100+'100 mm Catena Zip'!$E$51*2+'100 mm Catena Zip'!$E$53*2+'100 mm Catena Zip'!$E$48*6</f>
        <v>83.419999999999973</v>
      </c>
      <c r="C74" s="123">
        <f>B74</f>
        <v>83.419999999999973</v>
      </c>
      <c r="D74" s="123">
        <f t="shared" ref="D74:V89" si="25">C74</f>
        <v>83.419999999999973</v>
      </c>
      <c r="E74" s="123">
        <f t="shared" si="25"/>
        <v>83.419999999999973</v>
      </c>
      <c r="F74" s="123">
        <f t="shared" si="25"/>
        <v>83.419999999999973</v>
      </c>
      <c r="G74" s="123">
        <f t="shared" si="25"/>
        <v>83.419999999999973</v>
      </c>
      <c r="H74" s="123">
        <f t="shared" si="25"/>
        <v>83.419999999999973</v>
      </c>
      <c r="I74" s="123">
        <f t="shared" si="25"/>
        <v>83.419999999999973</v>
      </c>
      <c r="J74" s="123">
        <f t="shared" si="25"/>
        <v>83.419999999999973</v>
      </c>
      <c r="K74" s="123">
        <f t="shared" si="25"/>
        <v>83.419999999999973</v>
      </c>
      <c r="L74" s="123">
        <f t="shared" si="25"/>
        <v>83.419999999999973</v>
      </c>
      <c r="M74" s="123">
        <f t="shared" si="25"/>
        <v>83.419999999999973</v>
      </c>
      <c r="N74" s="123">
        <f t="shared" si="25"/>
        <v>83.419999999999973</v>
      </c>
      <c r="O74" s="123">
        <f t="shared" si="25"/>
        <v>83.419999999999973</v>
      </c>
      <c r="P74" s="123">
        <f t="shared" si="25"/>
        <v>83.419999999999973</v>
      </c>
      <c r="Q74" s="123">
        <f t="shared" si="25"/>
        <v>83.419999999999973</v>
      </c>
      <c r="R74" s="123">
        <f t="shared" si="25"/>
        <v>83.419999999999973</v>
      </c>
      <c r="S74" s="123">
        <f t="shared" si="25"/>
        <v>83.419999999999973</v>
      </c>
      <c r="T74" s="123">
        <f t="shared" si="25"/>
        <v>83.419999999999973</v>
      </c>
      <c r="U74" s="123">
        <f t="shared" si="25"/>
        <v>83.419999999999973</v>
      </c>
      <c r="V74" s="123">
        <f t="shared" si="25"/>
        <v>83.419999999999973</v>
      </c>
    </row>
    <row r="75" spans="1:22" x14ac:dyDescent="0.25">
      <c r="A75" s="1">
        <v>110</v>
      </c>
      <c r="B75" s="122">
        <f>'100 mm Catena Zip'!$E$45*2*A75/100+'100 mm Catena Zip'!$E$46*2*A75/100+'100 mm Catena Zip'!$E$50*2*A75/100+'100 mm Catena Zip'!$E$51*2+'100 mm Catena Zip'!$E$53*2+'100 mm Catena Zip'!$E$48*6</f>
        <v>90.189999999999984</v>
      </c>
      <c r="C75" s="117">
        <f t="shared" ref="C75:R90" si="26">B75</f>
        <v>90.189999999999984</v>
      </c>
      <c r="D75" s="117">
        <f t="shared" si="26"/>
        <v>90.189999999999984</v>
      </c>
      <c r="E75" s="117">
        <f t="shared" si="26"/>
        <v>90.189999999999984</v>
      </c>
      <c r="F75" s="117">
        <f t="shared" si="26"/>
        <v>90.189999999999984</v>
      </c>
      <c r="G75" s="117">
        <f t="shared" si="26"/>
        <v>90.189999999999984</v>
      </c>
      <c r="H75" s="117">
        <f t="shared" si="26"/>
        <v>90.189999999999984</v>
      </c>
      <c r="I75" s="117">
        <f t="shared" si="26"/>
        <v>90.189999999999984</v>
      </c>
      <c r="J75" s="117">
        <f t="shared" si="26"/>
        <v>90.189999999999984</v>
      </c>
      <c r="K75" s="117">
        <f t="shared" si="26"/>
        <v>90.189999999999984</v>
      </c>
      <c r="L75" s="117">
        <f t="shared" si="26"/>
        <v>90.189999999999984</v>
      </c>
      <c r="M75" s="117">
        <f t="shared" si="26"/>
        <v>90.189999999999984</v>
      </c>
      <c r="N75" s="117">
        <f t="shared" si="26"/>
        <v>90.189999999999984</v>
      </c>
      <c r="O75" s="117">
        <f t="shared" si="26"/>
        <v>90.189999999999984</v>
      </c>
      <c r="P75" s="117">
        <f t="shared" si="26"/>
        <v>90.189999999999984</v>
      </c>
      <c r="Q75" s="117">
        <f t="shared" si="26"/>
        <v>90.189999999999984</v>
      </c>
      <c r="R75" s="117">
        <f t="shared" si="26"/>
        <v>90.189999999999984</v>
      </c>
      <c r="S75" s="117">
        <f t="shared" si="25"/>
        <v>90.189999999999984</v>
      </c>
      <c r="T75" s="117">
        <f t="shared" si="25"/>
        <v>90.189999999999984</v>
      </c>
      <c r="U75" s="117">
        <f t="shared" si="25"/>
        <v>90.189999999999984</v>
      </c>
      <c r="V75" s="117">
        <f t="shared" si="25"/>
        <v>90.189999999999984</v>
      </c>
    </row>
    <row r="76" spans="1:22" x14ac:dyDescent="0.25">
      <c r="A76" s="1">
        <v>120</v>
      </c>
      <c r="B76" s="122">
        <f>'100 mm Catena Zip'!$E$45*2*A76/100+'100 mm Catena Zip'!$E$46*2*A76/100+'100 mm Catena Zip'!$E$50*2*A76/100+'100 mm Catena Zip'!$E$51*2+'100 mm Catena Zip'!$E$53*2+'100 mm Catena Zip'!$E$48*6</f>
        <v>96.96</v>
      </c>
      <c r="C76" s="117">
        <f t="shared" si="26"/>
        <v>96.96</v>
      </c>
      <c r="D76" s="117">
        <f t="shared" si="26"/>
        <v>96.96</v>
      </c>
      <c r="E76" s="117">
        <f t="shared" si="26"/>
        <v>96.96</v>
      </c>
      <c r="F76" s="117">
        <f t="shared" si="26"/>
        <v>96.96</v>
      </c>
      <c r="G76" s="117">
        <f t="shared" si="26"/>
        <v>96.96</v>
      </c>
      <c r="H76" s="117">
        <f t="shared" si="26"/>
        <v>96.96</v>
      </c>
      <c r="I76" s="117">
        <f t="shared" si="26"/>
        <v>96.96</v>
      </c>
      <c r="J76" s="117">
        <f t="shared" si="26"/>
        <v>96.96</v>
      </c>
      <c r="K76" s="117">
        <f t="shared" si="26"/>
        <v>96.96</v>
      </c>
      <c r="L76" s="117">
        <f t="shared" si="26"/>
        <v>96.96</v>
      </c>
      <c r="M76" s="117">
        <f t="shared" si="26"/>
        <v>96.96</v>
      </c>
      <c r="N76" s="117">
        <f t="shared" si="26"/>
        <v>96.96</v>
      </c>
      <c r="O76" s="117">
        <f t="shared" si="26"/>
        <v>96.96</v>
      </c>
      <c r="P76" s="117">
        <f t="shared" si="26"/>
        <v>96.96</v>
      </c>
      <c r="Q76" s="117">
        <f t="shared" si="26"/>
        <v>96.96</v>
      </c>
      <c r="R76" s="117">
        <f t="shared" si="26"/>
        <v>96.96</v>
      </c>
      <c r="S76" s="117">
        <f t="shared" si="25"/>
        <v>96.96</v>
      </c>
      <c r="T76" s="117">
        <f t="shared" si="25"/>
        <v>96.96</v>
      </c>
      <c r="U76" s="117">
        <f t="shared" si="25"/>
        <v>96.96</v>
      </c>
      <c r="V76" s="117">
        <f t="shared" si="25"/>
        <v>96.96</v>
      </c>
    </row>
    <row r="77" spans="1:22" x14ac:dyDescent="0.25">
      <c r="A77" s="1">
        <v>130</v>
      </c>
      <c r="B77" s="122">
        <f>'100 mm Catena Zip'!$E$45*2*A77/100+'100 mm Catena Zip'!$E$46*2*A77/100+'100 mm Catena Zip'!$E$50*2*A77/100+'100 mm Catena Zip'!$E$51*2+'100 mm Catena Zip'!$E$53*2+'100 mm Catena Zip'!$E$48*6</f>
        <v>103.72999999999998</v>
      </c>
      <c r="C77" s="117">
        <f t="shared" si="26"/>
        <v>103.72999999999998</v>
      </c>
      <c r="D77" s="117">
        <f t="shared" si="26"/>
        <v>103.72999999999998</v>
      </c>
      <c r="E77" s="117">
        <f t="shared" si="26"/>
        <v>103.72999999999998</v>
      </c>
      <c r="F77" s="117">
        <f t="shared" si="26"/>
        <v>103.72999999999998</v>
      </c>
      <c r="G77" s="117">
        <f t="shared" si="26"/>
        <v>103.72999999999998</v>
      </c>
      <c r="H77" s="117">
        <f t="shared" si="26"/>
        <v>103.72999999999998</v>
      </c>
      <c r="I77" s="117">
        <f t="shared" si="26"/>
        <v>103.72999999999998</v>
      </c>
      <c r="J77" s="117">
        <f t="shared" si="26"/>
        <v>103.72999999999998</v>
      </c>
      <c r="K77" s="117">
        <f t="shared" si="26"/>
        <v>103.72999999999998</v>
      </c>
      <c r="L77" s="117">
        <f t="shared" si="26"/>
        <v>103.72999999999998</v>
      </c>
      <c r="M77" s="117">
        <f t="shared" si="26"/>
        <v>103.72999999999998</v>
      </c>
      <c r="N77" s="117">
        <f t="shared" si="26"/>
        <v>103.72999999999998</v>
      </c>
      <c r="O77" s="117">
        <f t="shared" si="26"/>
        <v>103.72999999999998</v>
      </c>
      <c r="P77" s="117">
        <f t="shared" si="26"/>
        <v>103.72999999999998</v>
      </c>
      <c r="Q77" s="117">
        <f t="shared" si="26"/>
        <v>103.72999999999998</v>
      </c>
      <c r="R77" s="117">
        <f t="shared" si="26"/>
        <v>103.72999999999998</v>
      </c>
      <c r="S77" s="117">
        <f t="shared" si="25"/>
        <v>103.72999999999998</v>
      </c>
      <c r="T77" s="117">
        <f t="shared" si="25"/>
        <v>103.72999999999998</v>
      </c>
      <c r="U77" s="117">
        <f t="shared" si="25"/>
        <v>103.72999999999998</v>
      </c>
      <c r="V77" s="117">
        <f t="shared" si="25"/>
        <v>103.72999999999998</v>
      </c>
    </row>
    <row r="78" spans="1:22" x14ac:dyDescent="0.25">
      <c r="A78" s="1">
        <v>140</v>
      </c>
      <c r="B78" s="122">
        <f>'100 mm Catena Zip'!$E$45*2*A78/100+'100 mm Catena Zip'!$E$46*2*A78/100+'100 mm Catena Zip'!$E$50*2*A78/100+'100 mm Catena Zip'!$E$51*2+'100 mm Catena Zip'!$E$53*2+'100 mm Catena Zip'!$E$48*6</f>
        <v>110.49999999999999</v>
      </c>
      <c r="C78" s="117">
        <f t="shared" si="26"/>
        <v>110.49999999999999</v>
      </c>
      <c r="D78" s="117">
        <f t="shared" si="26"/>
        <v>110.49999999999999</v>
      </c>
      <c r="E78" s="117">
        <f t="shared" si="26"/>
        <v>110.49999999999999</v>
      </c>
      <c r="F78" s="117">
        <f t="shared" si="26"/>
        <v>110.49999999999999</v>
      </c>
      <c r="G78" s="117">
        <f t="shared" si="26"/>
        <v>110.49999999999999</v>
      </c>
      <c r="H78" s="117">
        <f t="shared" si="26"/>
        <v>110.49999999999999</v>
      </c>
      <c r="I78" s="117">
        <f t="shared" si="26"/>
        <v>110.49999999999999</v>
      </c>
      <c r="J78" s="117">
        <f t="shared" si="26"/>
        <v>110.49999999999999</v>
      </c>
      <c r="K78" s="117">
        <f t="shared" si="26"/>
        <v>110.49999999999999</v>
      </c>
      <c r="L78" s="117">
        <f t="shared" si="26"/>
        <v>110.49999999999999</v>
      </c>
      <c r="M78" s="117">
        <f t="shared" si="26"/>
        <v>110.49999999999999</v>
      </c>
      <c r="N78" s="117">
        <f t="shared" si="26"/>
        <v>110.49999999999999</v>
      </c>
      <c r="O78" s="117">
        <f t="shared" si="26"/>
        <v>110.49999999999999</v>
      </c>
      <c r="P78" s="117">
        <f t="shared" si="26"/>
        <v>110.49999999999999</v>
      </c>
      <c r="Q78" s="117">
        <f t="shared" si="26"/>
        <v>110.49999999999999</v>
      </c>
      <c r="R78" s="117">
        <f t="shared" si="26"/>
        <v>110.49999999999999</v>
      </c>
      <c r="S78" s="117">
        <f t="shared" si="25"/>
        <v>110.49999999999999</v>
      </c>
      <c r="T78" s="117">
        <f t="shared" si="25"/>
        <v>110.49999999999999</v>
      </c>
      <c r="U78" s="117">
        <f t="shared" si="25"/>
        <v>110.49999999999999</v>
      </c>
      <c r="V78" s="117">
        <f t="shared" si="25"/>
        <v>110.49999999999999</v>
      </c>
    </row>
    <row r="79" spans="1:22" x14ac:dyDescent="0.25">
      <c r="A79" s="1">
        <v>150</v>
      </c>
      <c r="B79" s="122">
        <f>'100 mm Catena Zip'!$E$45*2*A79/100+'100 mm Catena Zip'!$E$46*2*A79/100+'100 mm Catena Zip'!$E$50*2*A79/100+'100 mm Catena Zip'!$E$51*2+'100 mm Catena Zip'!$E$53*2+'100 mm Catena Zip'!$E$48*6</f>
        <v>117.27</v>
      </c>
      <c r="C79" s="117">
        <f t="shared" si="26"/>
        <v>117.27</v>
      </c>
      <c r="D79" s="117">
        <f t="shared" si="26"/>
        <v>117.27</v>
      </c>
      <c r="E79" s="117">
        <f t="shared" si="26"/>
        <v>117.27</v>
      </c>
      <c r="F79" s="117">
        <f t="shared" si="26"/>
        <v>117.27</v>
      </c>
      <c r="G79" s="117">
        <f t="shared" si="26"/>
        <v>117.27</v>
      </c>
      <c r="H79" s="117">
        <f t="shared" si="26"/>
        <v>117.27</v>
      </c>
      <c r="I79" s="117">
        <f t="shared" si="26"/>
        <v>117.27</v>
      </c>
      <c r="J79" s="117">
        <f t="shared" si="26"/>
        <v>117.27</v>
      </c>
      <c r="K79" s="117">
        <f t="shared" si="26"/>
        <v>117.27</v>
      </c>
      <c r="L79" s="117">
        <f t="shared" si="26"/>
        <v>117.27</v>
      </c>
      <c r="M79" s="117">
        <f t="shared" si="26"/>
        <v>117.27</v>
      </c>
      <c r="N79" s="117">
        <f t="shared" si="26"/>
        <v>117.27</v>
      </c>
      <c r="O79" s="117">
        <f t="shared" si="26"/>
        <v>117.27</v>
      </c>
      <c r="P79" s="117">
        <f t="shared" si="26"/>
        <v>117.27</v>
      </c>
      <c r="Q79" s="117">
        <f t="shared" si="26"/>
        <v>117.27</v>
      </c>
      <c r="R79" s="117">
        <f t="shared" si="26"/>
        <v>117.27</v>
      </c>
      <c r="S79" s="117">
        <f t="shared" si="25"/>
        <v>117.27</v>
      </c>
      <c r="T79" s="117">
        <f t="shared" si="25"/>
        <v>117.27</v>
      </c>
      <c r="U79" s="117">
        <f t="shared" si="25"/>
        <v>117.27</v>
      </c>
      <c r="V79" s="117">
        <f t="shared" si="25"/>
        <v>117.27</v>
      </c>
    </row>
    <row r="80" spans="1:22" x14ac:dyDescent="0.25">
      <c r="A80" s="1">
        <v>160</v>
      </c>
      <c r="B80" s="122">
        <f>'100 mm Catena Zip'!$E$45*2*A80/100+'100 mm Catena Zip'!$E$46*2*A80/100+'100 mm Catena Zip'!$E$50*2*A80/100+'100 mm Catena Zip'!$E$51*2+'100 mm Catena Zip'!$E$53*2+'100 mm Catena Zip'!$E$48*6</f>
        <v>124.03999999999998</v>
      </c>
      <c r="C80" s="117">
        <f t="shared" si="26"/>
        <v>124.03999999999998</v>
      </c>
      <c r="D80" s="117">
        <f t="shared" si="26"/>
        <v>124.03999999999998</v>
      </c>
      <c r="E80" s="117">
        <f t="shared" si="26"/>
        <v>124.03999999999998</v>
      </c>
      <c r="F80" s="117">
        <f t="shared" si="26"/>
        <v>124.03999999999998</v>
      </c>
      <c r="G80" s="117">
        <f t="shared" si="26"/>
        <v>124.03999999999998</v>
      </c>
      <c r="H80" s="117">
        <f t="shared" si="26"/>
        <v>124.03999999999998</v>
      </c>
      <c r="I80" s="117">
        <f t="shared" si="26"/>
        <v>124.03999999999998</v>
      </c>
      <c r="J80" s="117">
        <f t="shared" si="26"/>
        <v>124.03999999999998</v>
      </c>
      <c r="K80" s="117">
        <f t="shared" si="26"/>
        <v>124.03999999999998</v>
      </c>
      <c r="L80" s="117">
        <f t="shared" si="26"/>
        <v>124.03999999999998</v>
      </c>
      <c r="M80" s="117">
        <f t="shared" si="26"/>
        <v>124.03999999999998</v>
      </c>
      <c r="N80" s="117">
        <f t="shared" si="26"/>
        <v>124.03999999999998</v>
      </c>
      <c r="O80" s="117">
        <f t="shared" si="26"/>
        <v>124.03999999999998</v>
      </c>
      <c r="P80" s="117">
        <f t="shared" si="26"/>
        <v>124.03999999999998</v>
      </c>
      <c r="Q80" s="117">
        <f t="shared" si="26"/>
        <v>124.03999999999998</v>
      </c>
      <c r="R80" s="117">
        <f t="shared" si="26"/>
        <v>124.03999999999998</v>
      </c>
      <c r="S80" s="117">
        <f t="shared" si="25"/>
        <v>124.03999999999998</v>
      </c>
      <c r="T80" s="117">
        <f t="shared" si="25"/>
        <v>124.03999999999998</v>
      </c>
      <c r="U80" s="117">
        <f t="shared" si="25"/>
        <v>124.03999999999998</v>
      </c>
      <c r="V80" s="117">
        <f t="shared" si="25"/>
        <v>124.03999999999998</v>
      </c>
    </row>
    <row r="81" spans="1:22" x14ac:dyDescent="0.25">
      <c r="A81" s="1">
        <v>170</v>
      </c>
      <c r="B81" s="122">
        <f>'100 mm Catena Zip'!$E$45*2*A81/100+'100 mm Catena Zip'!$E$46*2*A81/100+'100 mm Catena Zip'!$E$50*2*A81/100+'100 mm Catena Zip'!$E$51*2+'100 mm Catena Zip'!$E$53*2+'100 mm Catena Zip'!$E$48*6</f>
        <v>130.81</v>
      </c>
      <c r="C81" s="117">
        <f t="shared" si="26"/>
        <v>130.81</v>
      </c>
      <c r="D81" s="117">
        <f t="shared" si="26"/>
        <v>130.81</v>
      </c>
      <c r="E81" s="117">
        <f t="shared" si="26"/>
        <v>130.81</v>
      </c>
      <c r="F81" s="117">
        <f t="shared" si="26"/>
        <v>130.81</v>
      </c>
      <c r="G81" s="117">
        <f t="shared" si="26"/>
        <v>130.81</v>
      </c>
      <c r="H81" s="117">
        <f t="shared" si="26"/>
        <v>130.81</v>
      </c>
      <c r="I81" s="117">
        <f t="shared" si="26"/>
        <v>130.81</v>
      </c>
      <c r="J81" s="117">
        <f t="shared" si="26"/>
        <v>130.81</v>
      </c>
      <c r="K81" s="117">
        <f t="shared" si="26"/>
        <v>130.81</v>
      </c>
      <c r="L81" s="117">
        <f t="shared" si="26"/>
        <v>130.81</v>
      </c>
      <c r="M81" s="117">
        <f t="shared" si="26"/>
        <v>130.81</v>
      </c>
      <c r="N81" s="117">
        <f t="shared" si="26"/>
        <v>130.81</v>
      </c>
      <c r="O81" s="117">
        <f t="shared" si="26"/>
        <v>130.81</v>
      </c>
      <c r="P81" s="117">
        <f t="shared" si="26"/>
        <v>130.81</v>
      </c>
      <c r="Q81" s="117">
        <f t="shared" si="26"/>
        <v>130.81</v>
      </c>
      <c r="R81" s="117">
        <f t="shared" si="26"/>
        <v>130.81</v>
      </c>
      <c r="S81" s="117">
        <f t="shared" si="25"/>
        <v>130.81</v>
      </c>
      <c r="T81" s="117">
        <f t="shared" si="25"/>
        <v>130.81</v>
      </c>
      <c r="U81" s="117">
        <f t="shared" si="25"/>
        <v>130.81</v>
      </c>
      <c r="V81" s="117">
        <f t="shared" si="25"/>
        <v>130.81</v>
      </c>
    </row>
    <row r="82" spans="1:22" x14ac:dyDescent="0.25">
      <c r="A82" s="1">
        <v>180</v>
      </c>
      <c r="B82" s="122">
        <f>'100 mm Catena Zip'!$E$45*2*A82/100+'100 mm Catena Zip'!$E$46*2*A82/100+'100 mm Catena Zip'!$E$50*2*A82/100+'100 mm Catena Zip'!$E$51*2+'100 mm Catena Zip'!$E$53*2+'100 mm Catena Zip'!$E$48*6</f>
        <v>137.57999999999998</v>
      </c>
      <c r="C82" s="117">
        <f t="shared" si="26"/>
        <v>137.57999999999998</v>
      </c>
      <c r="D82" s="117">
        <f t="shared" si="26"/>
        <v>137.57999999999998</v>
      </c>
      <c r="E82" s="117">
        <f t="shared" si="26"/>
        <v>137.57999999999998</v>
      </c>
      <c r="F82" s="117">
        <f t="shared" si="26"/>
        <v>137.57999999999998</v>
      </c>
      <c r="G82" s="117">
        <f t="shared" si="26"/>
        <v>137.57999999999998</v>
      </c>
      <c r="H82" s="117">
        <f t="shared" si="26"/>
        <v>137.57999999999998</v>
      </c>
      <c r="I82" s="117">
        <f t="shared" si="26"/>
        <v>137.57999999999998</v>
      </c>
      <c r="J82" s="117">
        <f t="shared" si="26"/>
        <v>137.57999999999998</v>
      </c>
      <c r="K82" s="117">
        <f t="shared" si="26"/>
        <v>137.57999999999998</v>
      </c>
      <c r="L82" s="117">
        <f t="shared" si="26"/>
        <v>137.57999999999998</v>
      </c>
      <c r="M82" s="117">
        <f t="shared" si="26"/>
        <v>137.57999999999998</v>
      </c>
      <c r="N82" s="117">
        <f t="shared" si="26"/>
        <v>137.57999999999998</v>
      </c>
      <c r="O82" s="117">
        <f t="shared" si="26"/>
        <v>137.57999999999998</v>
      </c>
      <c r="P82" s="117">
        <f t="shared" si="26"/>
        <v>137.57999999999998</v>
      </c>
      <c r="Q82" s="117">
        <f t="shared" si="26"/>
        <v>137.57999999999998</v>
      </c>
      <c r="R82" s="117">
        <f t="shared" si="26"/>
        <v>137.57999999999998</v>
      </c>
      <c r="S82" s="117">
        <f t="shared" si="25"/>
        <v>137.57999999999998</v>
      </c>
      <c r="T82" s="117">
        <f t="shared" si="25"/>
        <v>137.57999999999998</v>
      </c>
      <c r="U82" s="117">
        <f t="shared" si="25"/>
        <v>137.57999999999998</v>
      </c>
      <c r="V82" s="117">
        <f t="shared" si="25"/>
        <v>137.57999999999998</v>
      </c>
    </row>
    <row r="83" spans="1:22" x14ac:dyDescent="0.25">
      <c r="A83" s="1">
        <v>190</v>
      </c>
      <c r="B83" s="122">
        <f>'100 mm Catena Zip'!$E$45*2*A83/100+'100 mm Catena Zip'!$E$46*2*A83/100+'100 mm Catena Zip'!$E$50*2*A83/100+'100 mm Catena Zip'!$E$51*2+'100 mm Catena Zip'!$E$53*2+'100 mm Catena Zip'!$E$48*6</f>
        <v>144.35</v>
      </c>
      <c r="C83" s="117">
        <f t="shared" si="26"/>
        <v>144.35</v>
      </c>
      <c r="D83" s="117">
        <f t="shared" si="26"/>
        <v>144.35</v>
      </c>
      <c r="E83" s="117">
        <f t="shared" si="26"/>
        <v>144.35</v>
      </c>
      <c r="F83" s="117">
        <f t="shared" si="26"/>
        <v>144.35</v>
      </c>
      <c r="G83" s="117">
        <f t="shared" si="26"/>
        <v>144.35</v>
      </c>
      <c r="H83" s="117">
        <f t="shared" si="26"/>
        <v>144.35</v>
      </c>
      <c r="I83" s="117">
        <f t="shared" si="26"/>
        <v>144.35</v>
      </c>
      <c r="J83" s="117">
        <f t="shared" si="26"/>
        <v>144.35</v>
      </c>
      <c r="K83" s="117">
        <f t="shared" si="26"/>
        <v>144.35</v>
      </c>
      <c r="L83" s="117">
        <f t="shared" si="26"/>
        <v>144.35</v>
      </c>
      <c r="M83" s="117">
        <f t="shared" si="26"/>
        <v>144.35</v>
      </c>
      <c r="N83" s="117">
        <f t="shared" si="26"/>
        <v>144.35</v>
      </c>
      <c r="O83" s="117">
        <f t="shared" si="26"/>
        <v>144.35</v>
      </c>
      <c r="P83" s="117">
        <f t="shared" si="26"/>
        <v>144.35</v>
      </c>
      <c r="Q83" s="117">
        <f t="shared" si="26"/>
        <v>144.35</v>
      </c>
      <c r="R83" s="117">
        <f t="shared" si="26"/>
        <v>144.35</v>
      </c>
      <c r="S83" s="117">
        <f t="shared" si="25"/>
        <v>144.35</v>
      </c>
      <c r="T83" s="117">
        <f t="shared" si="25"/>
        <v>144.35</v>
      </c>
      <c r="U83" s="117">
        <f t="shared" si="25"/>
        <v>144.35</v>
      </c>
      <c r="V83" s="117">
        <f t="shared" si="25"/>
        <v>144.35</v>
      </c>
    </row>
    <row r="84" spans="1:22" x14ac:dyDescent="0.25">
      <c r="A84" s="1">
        <v>200</v>
      </c>
      <c r="B84" s="122">
        <f>'100 mm Catena Zip'!$E$45*2*A84/100+'100 mm Catena Zip'!$E$46*2*A84/100+'100 mm Catena Zip'!$E$50*2*A84/100+'100 mm Catena Zip'!$E$51*2+'100 mm Catena Zip'!$E$53*2+'100 mm Catena Zip'!$E$48*6</f>
        <v>151.11999999999998</v>
      </c>
      <c r="C84" s="117">
        <f t="shared" si="26"/>
        <v>151.11999999999998</v>
      </c>
      <c r="D84" s="117">
        <f t="shared" si="26"/>
        <v>151.11999999999998</v>
      </c>
      <c r="E84" s="117">
        <f t="shared" si="26"/>
        <v>151.11999999999998</v>
      </c>
      <c r="F84" s="117">
        <f t="shared" si="26"/>
        <v>151.11999999999998</v>
      </c>
      <c r="G84" s="117">
        <f t="shared" si="26"/>
        <v>151.11999999999998</v>
      </c>
      <c r="H84" s="117">
        <f t="shared" si="26"/>
        <v>151.11999999999998</v>
      </c>
      <c r="I84" s="117">
        <f t="shared" si="26"/>
        <v>151.11999999999998</v>
      </c>
      <c r="J84" s="117">
        <f t="shared" si="26"/>
        <v>151.11999999999998</v>
      </c>
      <c r="K84" s="117">
        <f t="shared" si="26"/>
        <v>151.11999999999998</v>
      </c>
      <c r="L84" s="117">
        <f t="shared" si="26"/>
        <v>151.11999999999998</v>
      </c>
      <c r="M84" s="117">
        <f t="shared" si="26"/>
        <v>151.11999999999998</v>
      </c>
      <c r="N84" s="117">
        <f t="shared" si="26"/>
        <v>151.11999999999998</v>
      </c>
      <c r="O84" s="117">
        <f t="shared" si="26"/>
        <v>151.11999999999998</v>
      </c>
      <c r="P84" s="117">
        <f t="shared" si="26"/>
        <v>151.11999999999998</v>
      </c>
      <c r="Q84" s="117">
        <f t="shared" si="26"/>
        <v>151.11999999999998</v>
      </c>
      <c r="R84" s="117">
        <f t="shared" si="26"/>
        <v>151.11999999999998</v>
      </c>
      <c r="S84" s="117">
        <f t="shared" si="25"/>
        <v>151.11999999999998</v>
      </c>
      <c r="T84" s="117">
        <f t="shared" si="25"/>
        <v>151.11999999999998</v>
      </c>
      <c r="U84" s="117">
        <f t="shared" si="25"/>
        <v>151.11999999999998</v>
      </c>
      <c r="V84" s="117">
        <f t="shared" si="25"/>
        <v>151.11999999999998</v>
      </c>
    </row>
    <row r="85" spans="1:22" x14ac:dyDescent="0.25">
      <c r="A85" s="1">
        <v>210</v>
      </c>
      <c r="B85" s="122">
        <f>'100 mm Catena Zip'!$E$45*2*A85/100+'100 mm Catena Zip'!$E$46*2*A85/100+'100 mm Catena Zip'!$E$50*2*A85/100+'100 mm Catena Zip'!$E$51*2+'100 mm Catena Zip'!$E$53*2+'100 mm Catena Zip'!$E$48*6</f>
        <v>157.89000000000001</v>
      </c>
      <c r="C85" s="117">
        <f t="shared" si="26"/>
        <v>157.89000000000001</v>
      </c>
      <c r="D85" s="117">
        <f t="shared" si="26"/>
        <v>157.89000000000001</v>
      </c>
      <c r="E85" s="117">
        <f t="shared" si="26"/>
        <v>157.89000000000001</v>
      </c>
      <c r="F85" s="117">
        <f t="shared" si="26"/>
        <v>157.89000000000001</v>
      </c>
      <c r="G85" s="117">
        <f t="shared" si="26"/>
        <v>157.89000000000001</v>
      </c>
      <c r="H85" s="117">
        <f t="shared" si="26"/>
        <v>157.89000000000001</v>
      </c>
      <c r="I85" s="117">
        <f t="shared" si="26"/>
        <v>157.89000000000001</v>
      </c>
      <c r="J85" s="117">
        <f t="shared" si="26"/>
        <v>157.89000000000001</v>
      </c>
      <c r="K85" s="117">
        <f t="shared" si="26"/>
        <v>157.89000000000001</v>
      </c>
      <c r="L85" s="117">
        <f t="shared" si="26"/>
        <v>157.89000000000001</v>
      </c>
      <c r="M85" s="117">
        <f t="shared" si="26"/>
        <v>157.89000000000001</v>
      </c>
      <c r="N85" s="117">
        <f t="shared" si="26"/>
        <v>157.89000000000001</v>
      </c>
      <c r="O85" s="117">
        <f t="shared" si="26"/>
        <v>157.89000000000001</v>
      </c>
      <c r="P85" s="117">
        <f t="shared" si="26"/>
        <v>157.89000000000001</v>
      </c>
      <c r="Q85" s="117">
        <f t="shared" si="26"/>
        <v>157.89000000000001</v>
      </c>
      <c r="R85" s="117">
        <f t="shared" si="26"/>
        <v>157.89000000000001</v>
      </c>
      <c r="S85" s="117">
        <f t="shared" si="25"/>
        <v>157.89000000000001</v>
      </c>
      <c r="T85" s="117">
        <f t="shared" si="25"/>
        <v>157.89000000000001</v>
      </c>
      <c r="U85" s="117">
        <f t="shared" si="25"/>
        <v>157.89000000000001</v>
      </c>
      <c r="V85" s="117">
        <f t="shared" si="25"/>
        <v>157.89000000000001</v>
      </c>
    </row>
    <row r="86" spans="1:22" x14ac:dyDescent="0.25">
      <c r="A86" s="1">
        <v>220</v>
      </c>
      <c r="B86" s="122">
        <f>'100 mm Catena Zip'!$E$45*2*A86/100+'100 mm Catena Zip'!$E$46*2*A86/100+'100 mm Catena Zip'!$E$50*2*A86/100+'100 mm Catena Zip'!$E$51*2+'100 mm Catena Zip'!$E$53*2+'100 mm Catena Zip'!$E$48*6</f>
        <v>164.66</v>
      </c>
      <c r="C86" s="117">
        <f t="shared" si="26"/>
        <v>164.66</v>
      </c>
      <c r="D86" s="117">
        <f t="shared" si="26"/>
        <v>164.66</v>
      </c>
      <c r="E86" s="117">
        <f t="shared" si="26"/>
        <v>164.66</v>
      </c>
      <c r="F86" s="117">
        <f t="shared" si="26"/>
        <v>164.66</v>
      </c>
      <c r="G86" s="117">
        <f t="shared" si="26"/>
        <v>164.66</v>
      </c>
      <c r="H86" s="117">
        <f t="shared" si="26"/>
        <v>164.66</v>
      </c>
      <c r="I86" s="117">
        <f t="shared" si="26"/>
        <v>164.66</v>
      </c>
      <c r="J86" s="117">
        <f t="shared" si="26"/>
        <v>164.66</v>
      </c>
      <c r="K86" s="117">
        <f t="shared" si="26"/>
        <v>164.66</v>
      </c>
      <c r="L86" s="117">
        <f t="shared" si="26"/>
        <v>164.66</v>
      </c>
      <c r="M86" s="117">
        <f t="shared" si="26"/>
        <v>164.66</v>
      </c>
      <c r="N86" s="117">
        <f t="shared" si="26"/>
        <v>164.66</v>
      </c>
      <c r="O86" s="117">
        <f t="shared" si="26"/>
        <v>164.66</v>
      </c>
      <c r="P86" s="117">
        <f t="shared" si="26"/>
        <v>164.66</v>
      </c>
      <c r="Q86" s="117">
        <f t="shared" si="26"/>
        <v>164.66</v>
      </c>
      <c r="R86" s="117">
        <f t="shared" si="26"/>
        <v>164.66</v>
      </c>
      <c r="S86" s="117">
        <f t="shared" si="25"/>
        <v>164.66</v>
      </c>
      <c r="T86" s="117">
        <f t="shared" si="25"/>
        <v>164.66</v>
      </c>
      <c r="U86" s="117">
        <f t="shared" si="25"/>
        <v>164.66</v>
      </c>
      <c r="V86" s="117">
        <f t="shared" si="25"/>
        <v>164.66</v>
      </c>
    </row>
    <row r="87" spans="1:22" x14ac:dyDescent="0.25">
      <c r="A87" s="1">
        <v>230</v>
      </c>
      <c r="B87" s="122">
        <f>'100 mm Catena Zip'!$E$45*2*A87/100+'100 mm Catena Zip'!$E$46*2*A87/100+'100 mm Catena Zip'!$E$50*2*A87/100+'100 mm Catena Zip'!$E$51*2+'100 mm Catena Zip'!$E$53*2+'100 mm Catena Zip'!$E$48*6</f>
        <v>171.43</v>
      </c>
      <c r="C87" s="117">
        <f t="shared" si="26"/>
        <v>171.43</v>
      </c>
      <c r="D87" s="117">
        <f t="shared" si="26"/>
        <v>171.43</v>
      </c>
      <c r="E87" s="117">
        <f t="shared" si="26"/>
        <v>171.43</v>
      </c>
      <c r="F87" s="117">
        <f t="shared" si="26"/>
        <v>171.43</v>
      </c>
      <c r="G87" s="117">
        <f t="shared" si="26"/>
        <v>171.43</v>
      </c>
      <c r="H87" s="117">
        <f t="shared" si="26"/>
        <v>171.43</v>
      </c>
      <c r="I87" s="117">
        <f t="shared" si="26"/>
        <v>171.43</v>
      </c>
      <c r="J87" s="117">
        <f t="shared" si="26"/>
        <v>171.43</v>
      </c>
      <c r="K87" s="117">
        <f t="shared" si="26"/>
        <v>171.43</v>
      </c>
      <c r="L87" s="117">
        <f t="shared" si="26"/>
        <v>171.43</v>
      </c>
      <c r="M87" s="117">
        <f t="shared" si="26"/>
        <v>171.43</v>
      </c>
      <c r="N87" s="117">
        <f t="shared" si="26"/>
        <v>171.43</v>
      </c>
      <c r="O87" s="117">
        <f t="shared" si="26"/>
        <v>171.43</v>
      </c>
      <c r="P87" s="117">
        <f t="shared" si="26"/>
        <v>171.43</v>
      </c>
      <c r="Q87" s="117">
        <f t="shared" si="26"/>
        <v>171.43</v>
      </c>
      <c r="R87" s="117">
        <f t="shared" si="26"/>
        <v>171.43</v>
      </c>
      <c r="S87" s="117">
        <f t="shared" si="25"/>
        <v>171.43</v>
      </c>
      <c r="T87" s="117">
        <f t="shared" si="25"/>
        <v>171.43</v>
      </c>
      <c r="U87" s="117">
        <f t="shared" si="25"/>
        <v>171.43</v>
      </c>
      <c r="V87" s="117">
        <f t="shared" si="25"/>
        <v>171.43</v>
      </c>
    </row>
    <row r="88" spans="1:22" x14ac:dyDescent="0.25">
      <c r="A88" s="1">
        <v>240</v>
      </c>
      <c r="B88" s="122">
        <f>'100 mm Catena Zip'!$E$45*2*A88/100+'100 mm Catena Zip'!$E$46*2*A88/100+'100 mm Catena Zip'!$E$50*2*A88/100+'100 mm Catena Zip'!$E$51*2+'100 mm Catena Zip'!$E$53*2+'100 mm Catena Zip'!$E$48*6</f>
        <v>178.20000000000002</v>
      </c>
      <c r="C88" s="117">
        <f t="shared" si="26"/>
        <v>178.20000000000002</v>
      </c>
      <c r="D88" s="117">
        <f t="shared" si="26"/>
        <v>178.20000000000002</v>
      </c>
      <c r="E88" s="117">
        <f t="shared" si="26"/>
        <v>178.20000000000002</v>
      </c>
      <c r="F88" s="117">
        <f t="shared" si="26"/>
        <v>178.20000000000002</v>
      </c>
      <c r="G88" s="117">
        <f t="shared" si="26"/>
        <v>178.20000000000002</v>
      </c>
      <c r="H88" s="117">
        <f t="shared" si="26"/>
        <v>178.20000000000002</v>
      </c>
      <c r="I88" s="117">
        <f t="shared" si="26"/>
        <v>178.20000000000002</v>
      </c>
      <c r="J88" s="117">
        <f t="shared" si="26"/>
        <v>178.20000000000002</v>
      </c>
      <c r="K88" s="117">
        <f t="shared" si="26"/>
        <v>178.20000000000002</v>
      </c>
      <c r="L88" s="117">
        <f t="shared" si="26"/>
        <v>178.20000000000002</v>
      </c>
      <c r="M88" s="117">
        <f t="shared" si="26"/>
        <v>178.20000000000002</v>
      </c>
      <c r="N88" s="117">
        <f t="shared" si="26"/>
        <v>178.20000000000002</v>
      </c>
      <c r="O88" s="117">
        <f t="shared" si="26"/>
        <v>178.20000000000002</v>
      </c>
      <c r="P88" s="117">
        <f t="shared" si="26"/>
        <v>178.20000000000002</v>
      </c>
      <c r="Q88" s="117">
        <f t="shared" si="26"/>
        <v>178.20000000000002</v>
      </c>
      <c r="R88" s="117">
        <f t="shared" si="26"/>
        <v>178.20000000000002</v>
      </c>
      <c r="S88" s="117">
        <f t="shared" si="25"/>
        <v>178.20000000000002</v>
      </c>
      <c r="T88" s="117">
        <f t="shared" si="25"/>
        <v>178.20000000000002</v>
      </c>
      <c r="U88" s="117">
        <f t="shared" si="25"/>
        <v>178.20000000000002</v>
      </c>
      <c r="V88" s="117">
        <f t="shared" si="25"/>
        <v>178.20000000000002</v>
      </c>
    </row>
    <row r="89" spans="1:22" x14ac:dyDescent="0.25">
      <c r="A89" s="1">
        <v>250</v>
      </c>
      <c r="B89" s="122">
        <f>'100 mm Catena Zip'!$E$45*2*A89/100+'100 mm Catena Zip'!$E$46*2*A89/100+'100 mm Catena Zip'!$E$50*2*A89/100+'100 mm Catena Zip'!$E$51*2+'100 mm Catena Zip'!$E$53*2+'100 mm Catena Zip'!$E$48*6</f>
        <v>184.97</v>
      </c>
      <c r="C89" s="117">
        <f t="shared" si="26"/>
        <v>184.97</v>
      </c>
      <c r="D89" s="117">
        <f t="shared" si="26"/>
        <v>184.97</v>
      </c>
      <c r="E89" s="117">
        <f t="shared" si="26"/>
        <v>184.97</v>
      </c>
      <c r="F89" s="117">
        <f t="shared" si="26"/>
        <v>184.97</v>
      </c>
      <c r="G89" s="117">
        <f t="shared" si="26"/>
        <v>184.97</v>
      </c>
      <c r="H89" s="117">
        <f t="shared" si="26"/>
        <v>184.97</v>
      </c>
      <c r="I89" s="117">
        <f t="shared" si="26"/>
        <v>184.97</v>
      </c>
      <c r="J89" s="117">
        <f t="shared" si="26"/>
        <v>184.97</v>
      </c>
      <c r="K89" s="117">
        <f t="shared" si="26"/>
        <v>184.97</v>
      </c>
      <c r="L89" s="117">
        <f t="shared" si="26"/>
        <v>184.97</v>
      </c>
      <c r="M89" s="117">
        <f t="shared" si="26"/>
        <v>184.97</v>
      </c>
      <c r="N89" s="117">
        <f t="shared" si="26"/>
        <v>184.97</v>
      </c>
      <c r="O89" s="117">
        <f t="shared" si="26"/>
        <v>184.97</v>
      </c>
      <c r="P89" s="117">
        <f t="shared" si="26"/>
        <v>184.97</v>
      </c>
      <c r="Q89" s="117">
        <f t="shared" si="26"/>
        <v>184.97</v>
      </c>
      <c r="R89" s="117">
        <f t="shared" si="26"/>
        <v>184.97</v>
      </c>
      <c r="S89" s="117">
        <f t="shared" si="25"/>
        <v>184.97</v>
      </c>
      <c r="T89" s="117">
        <f t="shared" si="25"/>
        <v>184.97</v>
      </c>
      <c r="U89" s="117">
        <f t="shared" si="25"/>
        <v>184.97</v>
      </c>
      <c r="V89" s="117">
        <f t="shared" si="25"/>
        <v>184.97</v>
      </c>
    </row>
    <row r="90" spans="1:22" x14ac:dyDescent="0.25">
      <c r="A90" s="1">
        <v>260</v>
      </c>
      <c r="B90" s="122">
        <f>'100 mm Catena Zip'!$E$45*2*A90/100+'100 mm Catena Zip'!$E$46*2*A90/100+'100 mm Catena Zip'!$E$50*2*A90/100+'100 mm Catena Zip'!$E$51*2+'100 mm Catena Zip'!$E$53*2+'100 mm Catena Zip'!$E$48*6</f>
        <v>191.73999999999998</v>
      </c>
      <c r="C90" s="117">
        <f t="shared" si="26"/>
        <v>191.73999999999998</v>
      </c>
      <c r="D90" s="117">
        <f t="shared" si="26"/>
        <v>191.73999999999998</v>
      </c>
      <c r="E90" s="117">
        <f t="shared" si="26"/>
        <v>191.73999999999998</v>
      </c>
      <c r="F90" s="117">
        <f t="shared" si="26"/>
        <v>191.73999999999998</v>
      </c>
      <c r="G90" s="117">
        <f t="shared" si="26"/>
        <v>191.73999999999998</v>
      </c>
      <c r="H90" s="117">
        <f t="shared" si="26"/>
        <v>191.73999999999998</v>
      </c>
      <c r="I90" s="117">
        <f t="shared" si="26"/>
        <v>191.73999999999998</v>
      </c>
      <c r="J90" s="117">
        <f t="shared" si="26"/>
        <v>191.73999999999998</v>
      </c>
      <c r="K90" s="117">
        <f t="shared" si="26"/>
        <v>191.73999999999998</v>
      </c>
      <c r="L90" s="117">
        <f t="shared" si="26"/>
        <v>191.73999999999998</v>
      </c>
      <c r="M90" s="117">
        <f t="shared" si="26"/>
        <v>191.73999999999998</v>
      </c>
      <c r="N90" s="117">
        <f t="shared" si="26"/>
        <v>191.73999999999998</v>
      </c>
      <c r="O90" s="117">
        <f t="shared" si="26"/>
        <v>191.73999999999998</v>
      </c>
      <c r="P90" s="117">
        <f t="shared" si="26"/>
        <v>191.73999999999998</v>
      </c>
      <c r="Q90" s="117">
        <f t="shared" si="26"/>
        <v>191.73999999999998</v>
      </c>
      <c r="R90" s="117">
        <f t="shared" ref="R90:V94" si="27">Q90</f>
        <v>191.73999999999998</v>
      </c>
      <c r="S90" s="117">
        <f t="shared" si="27"/>
        <v>191.73999999999998</v>
      </c>
      <c r="T90" s="117">
        <f t="shared" si="27"/>
        <v>191.73999999999998</v>
      </c>
      <c r="U90" s="117">
        <f t="shared" si="27"/>
        <v>191.73999999999998</v>
      </c>
      <c r="V90" s="117">
        <f t="shared" si="27"/>
        <v>191.73999999999998</v>
      </c>
    </row>
    <row r="91" spans="1:22" x14ac:dyDescent="0.25">
      <c r="A91" s="1">
        <v>270</v>
      </c>
      <c r="B91" s="122">
        <f>'100 mm Catena Zip'!$E$45*2*A91/100+'100 mm Catena Zip'!$E$46*2*A91/100+'100 mm Catena Zip'!$E$50*2*A91/100+'100 mm Catena Zip'!$E$51*2+'100 mm Catena Zip'!$E$53*2+'100 mm Catena Zip'!$E$48*6</f>
        <v>198.51000000000002</v>
      </c>
      <c r="C91" s="117">
        <f t="shared" ref="C91:R94" si="28">B91</f>
        <v>198.51000000000002</v>
      </c>
      <c r="D91" s="117">
        <f t="shared" si="28"/>
        <v>198.51000000000002</v>
      </c>
      <c r="E91" s="117">
        <f t="shared" si="28"/>
        <v>198.51000000000002</v>
      </c>
      <c r="F91" s="117">
        <f t="shared" si="28"/>
        <v>198.51000000000002</v>
      </c>
      <c r="G91" s="117">
        <f t="shared" si="28"/>
        <v>198.51000000000002</v>
      </c>
      <c r="H91" s="117">
        <f t="shared" si="28"/>
        <v>198.51000000000002</v>
      </c>
      <c r="I91" s="117">
        <f t="shared" si="28"/>
        <v>198.51000000000002</v>
      </c>
      <c r="J91" s="117">
        <f t="shared" si="28"/>
        <v>198.51000000000002</v>
      </c>
      <c r="K91" s="117">
        <f t="shared" si="28"/>
        <v>198.51000000000002</v>
      </c>
      <c r="L91" s="117">
        <f t="shared" si="28"/>
        <v>198.51000000000002</v>
      </c>
      <c r="M91" s="117">
        <f t="shared" si="28"/>
        <v>198.51000000000002</v>
      </c>
      <c r="N91" s="117">
        <f t="shared" si="28"/>
        <v>198.51000000000002</v>
      </c>
      <c r="O91" s="117">
        <f t="shared" si="28"/>
        <v>198.51000000000002</v>
      </c>
      <c r="P91" s="117">
        <f t="shared" si="28"/>
        <v>198.51000000000002</v>
      </c>
      <c r="Q91" s="117">
        <f t="shared" si="28"/>
        <v>198.51000000000002</v>
      </c>
      <c r="R91" s="117">
        <f t="shared" si="28"/>
        <v>198.51000000000002</v>
      </c>
      <c r="S91" s="117">
        <f t="shared" si="27"/>
        <v>198.51000000000002</v>
      </c>
      <c r="T91" s="117">
        <f t="shared" si="27"/>
        <v>198.51000000000002</v>
      </c>
      <c r="U91" s="117">
        <f t="shared" si="27"/>
        <v>198.51000000000002</v>
      </c>
      <c r="V91" s="117">
        <f t="shared" si="27"/>
        <v>198.51000000000002</v>
      </c>
    </row>
    <row r="92" spans="1:22" x14ac:dyDescent="0.25">
      <c r="A92" s="1">
        <v>280</v>
      </c>
      <c r="B92" s="122">
        <f>'100 mm Catena Zip'!$E$45*2*A92/100+'100 mm Catena Zip'!$E$46*2*A92/100+'100 mm Catena Zip'!$E$50*2*A92/100+'100 mm Catena Zip'!$E$51*2+'100 mm Catena Zip'!$E$53*2+'100 mm Catena Zip'!$E$48*6</f>
        <v>205.28</v>
      </c>
      <c r="C92" s="117">
        <f t="shared" si="28"/>
        <v>205.28</v>
      </c>
      <c r="D92" s="117">
        <f t="shared" si="28"/>
        <v>205.28</v>
      </c>
      <c r="E92" s="117">
        <f t="shared" si="28"/>
        <v>205.28</v>
      </c>
      <c r="F92" s="117">
        <f t="shared" si="28"/>
        <v>205.28</v>
      </c>
      <c r="G92" s="117">
        <f t="shared" si="28"/>
        <v>205.28</v>
      </c>
      <c r="H92" s="117">
        <f t="shared" si="28"/>
        <v>205.28</v>
      </c>
      <c r="I92" s="117">
        <f t="shared" si="28"/>
        <v>205.28</v>
      </c>
      <c r="J92" s="117">
        <f t="shared" si="28"/>
        <v>205.28</v>
      </c>
      <c r="K92" s="117">
        <f t="shared" si="28"/>
        <v>205.28</v>
      </c>
      <c r="L92" s="117">
        <f t="shared" si="28"/>
        <v>205.28</v>
      </c>
      <c r="M92" s="117">
        <f t="shared" si="28"/>
        <v>205.28</v>
      </c>
      <c r="N92" s="117">
        <f t="shared" si="28"/>
        <v>205.28</v>
      </c>
      <c r="O92" s="117">
        <f t="shared" si="28"/>
        <v>205.28</v>
      </c>
      <c r="P92" s="117">
        <f t="shared" si="28"/>
        <v>205.28</v>
      </c>
      <c r="Q92" s="117">
        <f t="shared" si="28"/>
        <v>205.28</v>
      </c>
      <c r="R92" s="117">
        <f t="shared" si="28"/>
        <v>205.28</v>
      </c>
      <c r="S92" s="117">
        <f t="shared" si="27"/>
        <v>205.28</v>
      </c>
      <c r="T92" s="117">
        <f t="shared" si="27"/>
        <v>205.28</v>
      </c>
      <c r="U92" s="117">
        <f t="shared" si="27"/>
        <v>205.28</v>
      </c>
      <c r="V92" s="117">
        <f t="shared" si="27"/>
        <v>205.28</v>
      </c>
    </row>
    <row r="93" spans="1:22" x14ac:dyDescent="0.25">
      <c r="A93" s="1">
        <v>290</v>
      </c>
      <c r="B93" s="122">
        <f>'100 mm Catena Zip'!$E$45*2*A93/100+'100 mm Catena Zip'!$E$46*2*A93/100+'100 mm Catena Zip'!$E$50*2*A93/100+'100 mm Catena Zip'!$E$51*2+'100 mm Catena Zip'!$E$53*2+'100 mm Catena Zip'!$E$48*6</f>
        <v>212.04999999999998</v>
      </c>
      <c r="C93" s="117">
        <f t="shared" si="28"/>
        <v>212.04999999999998</v>
      </c>
      <c r="D93" s="117">
        <f t="shared" si="28"/>
        <v>212.04999999999998</v>
      </c>
      <c r="E93" s="117">
        <f t="shared" si="28"/>
        <v>212.04999999999998</v>
      </c>
      <c r="F93" s="117">
        <f t="shared" si="28"/>
        <v>212.04999999999998</v>
      </c>
      <c r="G93" s="117">
        <f t="shared" si="28"/>
        <v>212.04999999999998</v>
      </c>
      <c r="H93" s="117">
        <f t="shared" si="28"/>
        <v>212.04999999999998</v>
      </c>
      <c r="I93" s="117">
        <f t="shared" si="28"/>
        <v>212.04999999999998</v>
      </c>
      <c r="J93" s="117">
        <f t="shared" si="28"/>
        <v>212.04999999999998</v>
      </c>
      <c r="K93" s="117">
        <f t="shared" si="28"/>
        <v>212.04999999999998</v>
      </c>
      <c r="L93" s="117">
        <f t="shared" si="28"/>
        <v>212.04999999999998</v>
      </c>
      <c r="M93" s="117">
        <f t="shared" si="28"/>
        <v>212.04999999999998</v>
      </c>
      <c r="N93" s="117">
        <f t="shared" si="28"/>
        <v>212.04999999999998</v>
      </c>
      <c r="O93" s="117">
        <f t="shared" si="28"/>
        <v>212.04999999999998</v>
      </c>
      <c r="P93" s="117">
        <f t="shared" si="28"/>
        <v>212.04999999999998</v>
      </c>
      <c r="Q93" s="117">
        <f t="shared" si="28"/>
        <v>212.04999999999998</v>
      </c>
      <c r="R93" s="117">
        <f t="shared" si="28"/>
        <v>212.04999999999998</v>
      </c>
      <c r="S93" s="117">
        <f t="shared" si="27"/>
        <v>212.04999999999998</v>
      </c>
      <c r="T93" s="117">
        <f t="shared" si="27"/>
        <v>212.04999999999998</v>
      </c>
      <c r="U93" s="117">
        <f t="shared" si="27"/>
        <v>212.04999999999998</v>
      </c>
      <c r="V93" s="117">
        <f t="shared" si="27"/>
        <v>212.04999999999998</v>
      </c>
    </row>
    <row r="94" spans="1:22" x14ac:dyDescent="0.25">
      <c r="A94" s="1">
        <v>300</v>
      </c>
      <c r="B94" s="122">
        <f>'100 mm Catena Zip'!$E$45*2*A94/100+'100 mm Catena Zip'!$E$46*2*A94/100+'100 mm Catena Zip'!$E$50*2*A94/100+'100 mm Catena Zip'!$E$51*2+'100 mm Catena Zip'!$E$53*2+'100 mm Catena Zip'!$E$48*6</f>
        <v>218.82</v>
      </c>
      <c r="C94" s="117">
        <f t="shared" si="28"/>
        <v>218.82</v>
      </c>
      <c r="D94" s="117">
        <f t="shared" si="28"/>
        <v>218.82</v>
      </c>
      <c r="E94" s="117">
        <f t="shared" si="28"/>
        <v>218.82</v>
      </c>
      <c r="F94" s="117">
        <f t="shared" si="28"/>
        <v>218.82</v>
      </c>
      <c r="G94" s="117">
        <f t="shared" si="28"/>
        <v>218.82</v>
      </c>
      <c r="H94" s="117">
        <f t="shared" si="28"/>
        <v>218.82</v>
      </c>
      <c r="I94" s="117">
        <f t="shared" si="28"/>
        <v>218.82</v>
      </c>
      <c r="J94" s="117">
        <f t="shared" si="28"/>
        <v>218.82</v>
      </c>
      <c r="K94" s="117">
        <f t="shared" si="28"/>
        <v>218.82</v>
      </c>
      <c r="L94" s="117">
        <f t="shared" si="28"/>
        <v>218.82</v>
      </c>
      <c r="M94" s="117">
        <f t="shared" si="28"/>
        <v>218.82</v>
      </c>
      <c r="N94" s="117">
        <f t="shared" si="28"/>
        <v>218.82</v>
      </c>
      <c r="O94" s="117">
        <f t="shared" si="28"/>
        <v>218.82</v>
      </c>
      <c r="P94" s="117">
        <f t="shared" si="28"/>
        <v>218.82</v>
      </c>
      <c r="Q94" s="117">
        <f t="shared" si="28"/>
        <v>218.82</v>
      </c>
      <c r="R94" s="117">
        <f t="shared" si="28"/>
        <v>218.82</v>
      </c>
      <c r="S94" s="117">
        <f t="shared" si="27"/>
        <v>218.82</v>
      </c>
      <c r="T94" s="117">
        <f t="shared" si="27"/>
        <v>218.82</v>
      </c>
      <c r="U94" s="117">
        <f t="shared" si="27"/>
        <v>218.82</v>
      </c>
      <c r="V94" s="117">
        <f t="shared" si="27"/>
        <v>218.82</v>
      </c>
    </row>
  </sheetData>
  <pageMargins left="0.11811023622047245" right="0.11811023622047245" top="0.55118110236220474" bottom="0.74803149606299213" header="0.31496062992125984" footer="0.31496062992125984"/>
  <pageSetup paperSize="9" scale="77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K66"/>
  <sheetViews>
    <sheetView topLeftCell="A24" workbookViewId="0">
      <selection activeCell="K36" sqref="K36"/>
    </sheetView>
  </sheetViews>
  <sheetFormatPr defaultColWidth="8.85546875" defaultRowHeight="15" x14ac:dyDescent="0.25"/>
  <cols>
    <col min="1" max="1" width="1" customWidth="1"/>
    <col min="2" max="2" width="12" customWidth="1"/>
    <col min="3" max="3" width="38.7109375" customWidth="1"/>
    <col min="4" max="4" width="8.28515625" customWidth="1"/>
    <col min="5" max="5" width="13.5703125" customWidth="1"/>
    <col min="6" max="6" width="9.7109375" customWidth="1"/>
    <col min="7" max="7" width="9.5703125" customWidth="1"/>
    <col min="8" max="8" width="14" customWidth="1"/>
    <col min="9" max="9" width="2" customWidth="1"/>
    <col min="10" max="10" width="10.5703125" customWidth="1"/>
    <col min="11" max="11" width="12.85546875" customWidth="1"/>
    <col min="14" max="14" width="20.5703125" customWidth="1"/>
  </cols>
  <sheetData>
    <row r="1" spans="1:9" x14ac:dyDescent="0.25">
      <c r="A1" s="28"/>
      <c r="B1" s="28"/>
      <c r="C1" s="28"/>
      <c r="D1" s="28"/>
      <c r="E1" s="28"/>
      <c r="F1" s="28"/>
      <c r="G1" s="28"/>
      <c r="H1" s="28"/>
      <c r="I1" s="28"/>
    </row>
    <row r="2" spans="1:9" x14ac:dyDescent="0.25">
      <c r="A2" s="28"/>
      <c r="B2" s="28"/>
      <c r="C2" s="28"/>
      <c r="D2" s="28"/>
      <c r="E2" s="28"/>
      <c r="F2" s="28"/>
      <c r="G2" s="28"/>
      <c r="H2" s="28"/>
      <c r="I2" s="28"/>
    </row>
    <row r="3" spans="1:9" x14ac:dyDescent="0.25">
      <c r="A3" s="28"/>
      <c r="B3" s="28"/>
      <c r="C3" s="28"/>
      <c r="D3" s="28"/>
      <c r="E3" s="28"/>
      <c r="F3" s="28"/>
      <c r="G3" s="28"/>
      <c r="H3" s="28"/>
      <c r="I3" s="28"/>
    </row>
    <row r="4" spans="1:9" x14ac:dyDescent="0.25">
      <c r="A4" s="28"/>
      <c r="B4" s="28"/>
      <c r="C4" s="28"/>
      <c r="D4" s="28"/>
      <c r="E4" s="28"/>
      <c r="F4" s="28"/>
      <c r="G4" s="28"/>
      <c r="H4" s="28"/>
      <c r="I4" s="28"/>
    </row>
    <row r="5" spans="1:9" x14ac:dyDescent="0.25">
      <c r="A5" s="28"/>
      <c r="B5" s="28"/>
      <c r="C5" s="28"/>
      <c r="D5" s="28"/>
      <c r="E5" s="28"/>
      <c r="F5" s="28"/>
      <c r="G5" s="28"/>
      <c r="H5" s="28"/>
      <c r="I5" s="28"/>
    </row>
    <row r="6" spans="1:9" x14ac:dyDescent="0.25">
      <c r="A6" s="28"/>
      <c r="B6" s="28"/>
      <c r="C6" s="28"/>
      <c r="D6" s="28"/>
      <c r="E6" s="28"/>
      <c r="F6" s="28"/>
      <c r="G6" s="28"/>
      <c r="H6" s="28"/>
      <c r="I6" s="28"/>
    </row>
    <row r="7" spans="1:9" x14ac:dyDescent="0.25">
      <c r="A7" s="28"/>
      <c r="B7" s="28"/>
      <c r="C7" s="28"/>
      <c r="D7" s="28"/>
      <c r="E7" s="28"/>
      <c r="F7" s="28"/>
      <c r="G7" s="28"/>
      <c r="H7" s="28"/>
      <c r="I7" s="28"/>
    </row>
    <row r="8" spans="1:9" ht="15" customHeight="1" x14ac:dyDescent="0.35">
      <c r="A8" s="28"/>
      <c r="B8" s="148" t="s">
        <v>293</v>
      </c>
      <c r="C8" s="148"/>
      <c r="D8" s="148"/>
      <c r="E8" s="148"/>
      <c r="F8" s="148"/>
      <c r="G8" s="148"/>
      <c r="H8" s="148"/>
      <c r="I8" s="141"/>
    </row>
    <row r="9" spans="1:9" ht="15.75" customHeight="1" thickBot="1" x14ac:dyDescent="0.4">
      <c r="A9" s="28"/>
      <c r="B9" s="149"/>
      <c r="C9" s="149"/>
      <c r="D9" s="149"/>
      <c r="E9" s="149"/>
      <c r="F9" s="149"/>
      <c r="G9" s="149"/>
      <c r="H9" s="149"/>
      <c r="I9" s="141"/>
    </row>
    <row r="10" spans="1:9" ht="15.75" customHeight="1" thickTop="1" x14ac:dyDescent="0.5">
      <c r="A10" s="28"/>
      <c r="B10" s="28"/>
      <c r="C10" s="28"/>
      <c r="D10" s="29"/>
      <c r="E10" s="29"/>
      <c r="F10" s="29"/>
      <c r="G10" s="29"/>
      <c r="H10" s="29"/>
      <c r="I10" s="141"/>
    </row>
    <row r="11" spans="1:9" x14ac:dyDescent="0.25">
      <c r="A11" s="28"/>
      <c r="B11" s="7"/>
      <c r="C11" s="30" t="s">
        <v>22</v>
      </c>
      <c r="D11" s="28"/>
      <c r="E11" s="28"/>
      <c r="F11" s="28"/>
      <c r="G11" s="28"/>
      <c r="H11" s="28"/>
      <c r="I11" s="28"/>
    </row>
    <row r="12" spans="1:9" x14ac:dyDescent="0.25">
      <c r="A12" s="28"/>
      <c r="B12" s="13"/>
      <c r="C12" s="30" t="s">
        <v>23</v>
      </c>
      <c r="D12" s="28"/>
      <c r="E12" s="28"/>
      <c r="F12" s="28"/>
      <c r="G12" s="28"/>
      <c r="H12" s="28"/>
      <c r="I12" s="28"/>
    </row>
    <row r="13" spans="1:9" ht="15" customHeight="1" x14ac:dyDescent="0.25">
      <c r="A13" s="28"/>
      <c r="B13" s="14"/>
      <c r="C13" s="30" t="s">
        <v>14</v>
      </c>
      <c r="D13" s="28"/>
      <c r="E13" s="28"/>
      <c r="F13" s="28"/>
      <c r="G13" s="28"/>
      <c r="H13" s="28"/>
      <c r="I13" s="28"/>
    </row>
    <row r="14" spans="1:9" ht="15" customHeight="1" x14ac:dyDescent="0.25">
      <c r="A14" s="28"/>
      <c r="B14" s="12"/>
      <c r="C14" s="30" t="s">
        <v>13</v>
      </c>
      <c r="D14" s="28"/>
      <c r="E14" s="28"/>
      <c r="F14" s="28"/>
      <c r="G14" s="28"/>
      <c r="H14" s="28"/>
      <c r="I14" s="28"/>
    </row>
    <row r="15" spans="1:9" ht="15" customHeight="1" x14ac:dyDescent="0.25">
      <c r="A15" s="28"/>
      <c r="B15" s="20"/>
      <c r="C15" s="30" t="s">
        <v>21</v>
      </c>
      <c r="D15" s="28"/>
      <c r="E15" s="28"/>
      <c r="F15" s="28"/>
      <c r="G15" s="28"/>
      <c r="H15" s="28"/>
      <c r="I15" s="28"/>
    </row>
    <row r="16" spans="1:9" ht="15" customHeight="1" x14ac:dyDescent="0.25">
      <c r="A16" s="28"/>
      <c r="B16" s="28"/>
      <c r="C16" s="30"/>
      <c r="D16" s="28"/>
      <c r="E16" s="28"/>
      <c r="F16" s="28"/>
      <c r="G16" s="28"/>
      <c r="H16" s="28"/>
      <c r="I16" s="28"/>
    </row>
    <row r="17" spans="1:11" ht="16.5" customHeight="1" x14ac:dyDescent="0.25">
      <c r="A17" s="28"/>
      <c r="B17" s="1"/>
      <c r="C17" s="27" t="s">
        <v>179</v>
      </c>
      <c r="D17" s="17" t="s">
        <v>20</v>
      </c>
      <c r="E17" s="17" t="s">
        <v>6</v>
      </c>
      <c r="F17" s="17" t="s">
        <v>2</v>
      </c>
      <c r="G17" s="17" t="s">
        <v>3</v>
      </c>
      <c r="H17" s="21" t="s">
        <v>24</v>
      </c>
      <c r="I17" s="28"/>
    </row>
    <row r="18" spans="1:11" x14ac:dyDescent="0.25">
      <c r="A18" s="28"/>
      <c r="B18" s="1"/>
      <c r="C18" s="1"/>
      <c r="D18" s="24">
        <v>4</v>
      </c>
      <c r="E18" s="25">
        <v>30</v>
      </c>
      <c r="F18" s="25">
        <v>1.4</v>
      </c>
      <c r="G18" s="25">
        <v>1.5</v>
      </c>
      <c r="H18" s="18">
        <f>G18*F18</f>
        <v>2.0999999999999996</v>
      </c>
      <c r="I18" s="28"/>
    </row>
    <row r="19" spans="1:11" ht="15.75" thickBot="1" x14ac:dyDescent="0.3">
      <c r="A19" s="28"/>
      <c r="B19" s="9" t="s">
        <v>5</v>
      </c>
      <c r="C19" s="9" t="s">
        <v>7</v>
      </c>
      <c r="D19" s="10" t="s">
        <v>8</v>
      </c>
      <c r="E19" s="10" t="s">
        <v>11</v>
      </c>
      <c r="F19" s="10" t="s">
        <v>9</v>
      </c>
      <c r="G19" s="10" t="s">
        <v>12</v>
      </c>
      <c r="H19" s="10" t="s">
        <v>10</v>
      </c>
      <c r="I19" s="28"/>
    </row>
    <row r="20" spans="1:11" ht="15.75" thickTop="1" x14ac:dyDescent="0.25">
      <c r="A20" s="28"/>
      <c r="B20" s="38" t="s">
        <v>28</v>
      </c>
      <c r="C20" s="11"/>
      <c r="D20" s="11"/>
      <c r="E20" s="3"/>
      <c r="F20" s="23"/>
      <c r="G20" s="11"/>
      <c r="H20" s="3"/>
      <c r="I20" s="28"/>
    </row>
    <row r="21" spans="1:11" x14ac:dyDescent="0.25">
      <c r="A21" s="28"/>
      <c r="B21" s="2" t="str">
        <f>IF($C$17="Bianco","RE1001-W",IF($C$17="Avorio","RE1001-LB",IF($C$17="Marrone","RE1001-BR",IF($C$17="Nero","RE1001-BK",IF($C$17="Argento","RE1001-S",IF($C$17="Ral a scelta","RE1001-MF"))))))</f>
        <v>RE1001-W</v>
      </c>
      <c r="C21" s="16" t="str">
        <f>IFERROR(VLOOKUP(B21,Dati!$B$1:$I$308,2,FALSE),"")</f>
        <v>P100 Cassonetto Bianco 9016</v>
      </c>
      <c r="D21" s="106">
        <f>IFERROR(VLOOKUP(B21,Dati!$B$2:$I$308,8,FALSE),"")</f>
        <v>27.85</v>
      </c>
      <c r="E21" s="3">
        <f>D21*(1-$E$18/100)</f>
        <v>19.495000000000001</v>
      </c>
      <c r="F21" s="3" t="s">
        <v>0</v>
      </c>
      <c r="G21" s="3">
        <f>F18</f>
        <v>1.4</v>
      </c>
      <c r="H21" s="3">
        <f t="shared" ref="H21:H28" si="0">E21*G21</f>
        <v>27.292999999999999</v>
      </c>
      <c r="I21" s="28"/>
    </row>
    <row r="22" spans="1:11" x14ac:dyDescent="0.25">
      <c r="A22" s="28"/>
      <c r="B22" s="2" t="str">
        <f>IF($C$17="Bianco","RE1002-W",IF($C$17="Avorio","RE1002-LB",IF($C$17="Marrone","RE1002-BR",IF($C$17="Nero","RE1002-BK",IF($C$17="Argento","RE1002-S",IF($C$17="Ral a scelta","RE1002-MF"))))))</f>
        <v>RE1002-W</v>
      </c>
      <c r="C22" s="16" t="str">
        <f>IFERROR(VLOOKUP(B22,Dati!$B$1:$I$308,2,FALSE),"")</f>
        <v>P100 Cover Bianca 9016</v>
      </c>
      <c r="D22" s="106">
        <f>IFERROR(VLOOKUP(B22,Dati!$B$2:$I$308,8,FALSE),"")</f>
        <v>13.63</v>
      </c>
      <c r="E22" s="3">
        <f t="shared" ref="E22:E27" si="1">D22*(1-$E$18/100)</f>
        <v>9.5410000000000004</v>
      </c>
      <c r="F22" s="3" t="s">
        <v>0</v>
      </c>
      <c r="G22" s="3">
        <f>F18</f>
        <v>1.4</v>
      </c>
      <c r="H22" s="3">
        <f t="shared" si="0"/>
        <v>13.3574</v>
      </c>
      <c r="I22" s="28"/>
      <c r="J22" s="32"/>
    </row>
    <row r="23" spans="1:11" x14ac:dyDescent="0.25">
      <c r="A23" s="28"/>
      <c r="B23" s="2" t="str">
        <f>IF($C$17="Bianco","RE1003-W",IF($C$17="Avorio","RE1003-LB",IF($C$17="Marrone","RE1003-BR",IF($C$17="Nero","RE1003-BK",IF($C$17="Argento","RE1003-S",IF($C$17="Ral a scelta","RE1003-MF"))))))</f>
        <v>RE1003-W</v>
      </c>
      <c r="C23" s="16" t="str">
        <f>IFERROR(VLOOKUP(B23,Dati!$B$1:$I$308,2,FALSE),"")</f>
        <v>P100 Cover Inferiore Bianca 9016</v>
      </c>
      <c r="D23" s="106">
        <f>IFERROR(VLOOKUP(B23,Dati!$B$2:$I$308,8,FALSE),"")</f>
        <v>8.0500000000000007</v>
      </c>
      <c r="E23" s="3">
        <f t="shared" si="1"/>
        <v>5.6349999999999998</v>
      </c>
      <c r="F23" s="3" t="s">
        <v>0</v>
      </c>
      <c r="G23" s="3">
        <f>F18</f>
        <v>1.4</v>
      </c>
      <c r="H23" s="3">
        <f t="shared" si="0"/>
        <v>7.8889999999999993</v>
      </c>
      <c r="I23" s="28"/>
      <c r="J23" s="32"/>
      <c r="K23" s="32"/>
    </row>
    <row r="24" spans="1:11" x14ac:dyDescent="0.25">
      <c r="A24" s="28"/>
      <c r="B24" s="2" t="str">
        <f>IF($C$17="Bianco","RE1005-W",IF($C$17="Avorio","RE1005-LB",IF($C$17="Marrone","RE1005-BR",IF($C$17="Nero","RE1005-BK",IF($C$17="Argento","RE1005-S",IF($C$17="Ral a scelta","RE1005-MF"))))))</f>
        <v>RE1005-W</v>
      </c>
      <c r="C24" s="16" t="str">
        <f>IFERROR(VLOOKUP(B24,Dati!$B$1:$I$308,2,FALSE),"")</f>
        <v>P100 Testate Bianche 9016</v>
      </c>
      <c r="D24" s="106">
        <f>IFERROR(VLOOKUP(B24,Dati!$B$2:$I$308,8,FALSE),"")</f>
        <v>54.5</v>
      </c>
      <c r="E24" s="3">
        <f t="shared" si="1"/>
        <v>38.15</v>
      </c>
      <c r="F24" s="3" t="s">
        <v>26</v>
      </c>
      <c r="G24" s="142">
        <v>1</v>
      </c>
      <c r="H24" s="3">
        <f t="shared" si="0"/>
        <v>38.15</v>
      </c>
      <c r="I24" s="28"/>
      <c r="J24" s="32"/>
      <c r="K24" s="32"/>
    </row>
    <row r="25" spans="1:11" x14ac:dyDescent="0.25">
      <c r="A25" s="28"/>
      <c r="B25" s="2" t="str">
        <f>IF($C$17="Bianco","RE1011-W",IF($C$17="Avorio","RE1011-LB",IF($C$17="Marrone","RE1011-BR",IF($C$17="Nero","RE1011-BK",IF($C$17="Argento","RE1011-S",IF($C$17="Ral a scelta","RE1011-MF"))))))</f>
        <v>RE1011-W</v>
      </c>
      <c r="C25" s="16" t="str">
        <f>IFERROR(VLOOKUP(B25,Dati!$B$1:$I$308,2,FALSE),"")</f>
        <v>P100 Supporto Base a Soffitto Bianco 9016</v>
      </c>
      <c r="D25" s="106">
        <f>IFERROR(VLOOKUP(B25,Dati!$B$2:$I$308,8,FALSE),"")</f>
        <v>2.1800000000000002</v>
      </c>
      <c r="E25" s="3">
        <f t="shared" si="1"/>
        <v>1.526</v>
      </c>
      <c r="F25" s="3" t="s">
        <v>1</v>
      </c>
      <c r="G25" s="142">
        <f>IF(F18&lt;1.4,2,IF(F18&lt;1.8,3,IF(F18&lt;2.5,4,IF(F18&lt;3.5,5))))</f>
        <v>3</v>
      </c>
      <c r="H25" s="3">
        <f t="shared" si="0"/>
        <v>4.5780000000000003</v>
      </c>
      <c r="I25" s="28"/>
      <c r="J25" s="32"/>
      <c r="K25" s="32"/>
    </row>
    <row r="26" spans="1:11" x14ac:dyDescent="0.25">
      <c r="A26" s="28"/>
      <c r="B26" s="2" t="str">
        <f>Dati!B38</f>
        <v>RESP5-7</v>
      </c>
      <c r="C26" s="16" t="str">
        <f>IFERROR(VLOOKUP(B26,Dati!$B$1:$I$308,2,FALSE),"")</f>
        <v>Spazzolino 5 x 7 mm</v>
      </c>
      <c r="D26" s="106">
        <f>IFERROR(VLOOKUP(B26,Dati!$B$2:$I$308,8,FALSE),"")</f>
        <v>0.93</v>
      </c>
      <c r="E26" s="3">
        <f t="shared" si="1"/>
        <v>0.65100000000000002</v>
      </c>
      <c r="F26" s="3" t="s">
        <v>0</v>
      </c>
      <c r="G26" s="3">
        <f>F18</f>
        <v>1.4</v>
      </c>
      <c r="H26" s="3">
        <f t="shared" si="0"/>
        <v>0.91139999999999999</v>
      </c>
      <c r="I26" s="28"/>
      <c r="J26" s="32"/>
      <c r="K26" s="32"/>
    </row>
    <row r="27" spans="1:11" x14ac:dyDescent="0.25">
      <c r="A27" s="28"/>
      <c r="B27" s="6" t="str">
        <f>Dati!B36</f>
        <v>VV10</v>
      </c>
      <c r="C27" s="16" t="str">
        <f>IFERROR(VLOOKUP(B27,Dati!$B$1:$I$308,2,FALSE),"")</f>
        <v>Set 6 viti allum 3,5*16 testata/cassonetto</v>
      </c>
      <c r="D27" s="106">
        <f>IFERROR(VLOOKUP(B27,Dati!$B$2:$I$308,8,FALSE),"")</f>
        <v>0.48</v>
      </c>
      <c r="E27" s="3">
        <f t="shared" si="1"/>
        <v>0.33599999999999997</v>
      </c>
      <c r="F27" s="3" t="s">
        <v>304</v>
      </c>
      <c r="G27" s="142">
        <v>1</v>
      </c>
      <c r="H27" s="3">
        <f t="shared" si="0"/>
        <v>0.33599999999999997</v>
      </c>
      <c r="I27" s="28"/>
      <c r="J27" s="32"/>
      <c r="K27" s="32"/>
    </row>
    <row r="28" spans="1:11" x14ac:dyDescent="0.25">
      <c r="A28" s="28"/>
      <c r="B28" s="6" t="str">
        <f>Dati!B37</f>
        <v>VV11</v>
      </c>
      <c r="C28" s="16" t="str">
        <f>IFERROR(VLOOKUP(B28,Dati!$B$1:$I$308,2,FALSE),"")</f>
        <v>Set 2 viti 4*8 cover inf/testata</v>
      </c>
      <c r="D28" s="106">
        <f>IFERROR(VLOOKUP(B28,Dati!$B$2:$I$308,8,FALSE),"")</f>
        <v>0.2</v>
      </c>
      <c r="E28" s="3">
        <f t="shared" ref="E28" si="2">D28*(1-$E$18/100)</f>
        <v>0.13999999999999999</v>
      </c>
      <c r="F28" s="3" t="s">
        <v>304</v>
      </c>
      <c r="G28" s="142">
        <v>1</v>
      </c>
      <c r="H28" s="3">
        <f t="shared" si="0"/>
        <v>0.13999999999999999</v>
      </c>
      <c r="I28" s="28"/>
      <c r="J28" s="32"/>
      <c r="K28" s="32"/>
    </row>
    <row r="29" spans="1:11" x14ac:dyDescent="0.25">
      <c r="A29" s="28"/>
      <c r="B29" s="37" t="s">
        <v>29</v>
      </c>
      <c r="C29" s="16" t="str">
        <f>IFERROR(VLOOKUP(B29,Dati!$A$2:$H$106,2,FALSE),"")</f>
        <v/>
      </c>
      <c r="D29" s="106" t="str">
        <f>IFERROR(VLOOKUP(B29,Dati!$B$2:$I$308,8,FALSE),"")</f>
        <v/>
      </c>
      <c r="E29" s="3"/>
      <c r="F29" s="3"/>
      <c r="G29" s="3"/>
      <c r="H29" s="3"/>
      <c r="I29" s="28"/>
      <c r="J29" s="32"/>
      <c r="K29" s="32"/>
    </row>
    <row r="30" spans="1:11" x14ac:dyDescent="0.25">
      <c r="A30" s="28"/>
      <c r="B30" s="103" t="str">
        <f>Dati!B40</f>
        <v>RTU55</v>
      </c>
      <c r="C30" s="16" t="str">
        <f>IFERROR(VLOOKUP(B30,Dati!$B$1:$I$308,2,FALSE),"")</f>
        <v>Tubo da 55 mm</v>
      </c>
      <c r="D30" s="106">
        <f>IFERROR(VLOOKUP(B30,Dati!$B$2:$I$308,8,FALSE),"")</f>
        <v>32.5</v>
      </c>
      <c r="E30" s="3">
        <f t="shared" ref="E30:E43" si="3">D30*(1-$E$18/100)</f>
        <v>22.75</v>
      </c>
      <c r="F30" s="3" t="s">
        <v>0</v>
      </c>
      <c r="G30" s="3">
        <f>F18</f>
        <v>1.4</v>
      </c>
      <c r="H30" s="3">
        <f>E30*G30</f>
        <v>31.849999999999998</v>
      </c>
      <c r="I30" s="28"/>
      <c r="J30" s="32"/>
      <c r="K30" s="32"/>
    </row>
    <row r="31" spans="1:11" x14ac:dyDescent="0.25">
      <c r="A31" s="28"/>
      <c r="B31" s="6" t="str">
        <f>IF($C$17="Bianco","RE1070-W",IF($C$17="Marrone","RE1070-BR",IF($C$17="Nero","RE1070-BK",IF($C$17="Argento","RE1070-G",IF($C$17="Ral a scelta","RE1070-BK")))))</f>
        <v>RE1070-W</v>
      </c>
      <c r="C31" s="16" t="str">
        <f>IFERROR(VLOOKUP(B31,Dati!$B$1:$I$308,2,FALSE),"")</f>
        <v>Argano con snodo bianco 9016</v>
      </c>
      <c r="D31" s="106">
        <f>IFERROR(VLOOKUP(B31,Dati!$B$2:$I$308,8,FALSE),"")</f>
        <v>72.27</v>
      </c>
      <c r="E31" s="3">
        <f t="shared" si="3"/>
        <v>50.588999999999992</v>
      </c>
      <c r="F31" s="11" t="s">
        <v>1</v>
      </c>
      <c r="G31" s="144">
        <v>1</v>
      </c>
      <c r="H31" s="3">
        <f t="shared" ref="H31:H55" si="4">E31*G31</f>
        <v>50.588999999999992</v>
      </c>
      <c r="I31" s="28"/>
      <c r="J31" s="32"/>
      <c r="K31" s="32"/>
    </row>
    <row r="32" spans="1:11" x14ac:dyDescent="0.25">
      <c r="A32" s="28"/>
      <c r="B32" s="103" t="str">
        <f>Dati!B72</f>
        <v>RE1073</v>
      </c>
      <c r="C32" s="16" t="str">
        <f>IFERROR(VLOOKUP(B32,Dati!$B$1:$I$308,2,FALSE),"")</f>
        <v>Piastra di installazione per argano</v>
      </c>
      <c r="D32" s="106">
        <f>IFERROR(VLOOKUP(B32,Dati!$B$2:$I$308,8,FALSE),"")</f>
        <v>5.24</v>
      </c>
      <c r="E32" s="3">
        <f t="shared" ref="E32" si="5">D32*(1-$E$18/100)</f>
        <v>3.6679999999999997</v>
      </c>
      <c r="F32" s="11" t="s">
        <v>1</v>
      </c>
      <c r="G32" s="144">
        <v>1</v>
      </c>
      <c r="H32" s="3">
        <f t="shared" si="4"/>
        <v>3.6679999999999997</v>
      </c>
      <c r="I32" s="28"/>
      <c r="J32" s="32"/>
      <c r="K32" s="32"/>
    </row>
    <row r="33" spans="1:11" x14ac:dyDescent="0.25">
      <c r="A33" s="28"/>
      <c r="B33" s="103" t="str">
        <f>Dati!B71</f>
        <v>RE1072</v>
      </c>
      <c r="C33" s="16" t="str">
        <f>IFERROR(VLOOKUP(B33,Dati!$B$1:$I$308,2,FALSE),"")</f>
        <v>Calotta lato argano</v>
      </c>
      <c r="D33" s="106">
        <f>IFERROR(VLOOKUP(B33,Dati!$B$2:$I$308,8,FALSE),"")</f>
        <v>5.12</v>
      </c>
      <c r="E33" s="3">
        <f t="shared" si="3"/>
        <v>3.5839999999999996</v>
      </c>
      <c r="F33" s="11" t="s">
        <v>1</v>
      </c>
      <c r="G33" s="144">
        <v>1</v>
      </c>
      <c r="H33" s="3">
        <f t="shared" si="4"/>
        <v>3.5839999999999996</v>
      </c>
      <c r="I33" s="28"/>
      <c r="J33" s="32"/>
      <c r="K33" s="32"/>
    </row>
    <row r="34" spans="1:11" x14ac:dyDescent="0.25">
      <c r="A34" s="28"/>
      <c r="B34" s="2" t="str">
        <f>Dati!B74</f>
        <v>RE1075</v>
      </c>
      <c r="C34" s="16" t="str">
        <f>IFERROR(VLOOKUP(B34,Dati!$B$1:$I$308,2,FALSE),"")</f>
        <v>Calotta con stopper</v>
      </c>
      <c r="D34" s="106">
        <f>IFERROR(VLOOKUP(B34,Dati!$B$2:$I$308,8,FALSE),"")</f>
        <v>11.76</v>
      </c>
      <c r="E34" s="3">
        <f t="shared" si="3"/>
        <v>8.2319999999999993</v>
      </c>
      <c r="F34" s="11" t="s">
        <v>1</v>
      </c>
      <c r="G34" s="144">
        <v>1</v>
      </c>
      <c r="H34" s="3">
        <f t="shared" si="4"/>
        <v>8.2319999999999993</v>
      </c>
      <c r="I34" s="28"/>
      <c r="J34" s="32"/>
      <c r="K34" s="32"/>
    </row>
    <row r="35" spans="1:11" x14ac:dyDescent="0.25">
      <c r="A35" s="28"/>
      <c r="B35" s="129" t="str">
        <f>Dati!B73</f>
        <v>VV70</v>
      </c>
      <c r="C35" s="137" t="str">
        <f>IFERROR(VLOOKUP(B35,Dati!$B$1:$I$308,2,FALSE),"")</f>
        <v>Set 2 Viti e Dado M6*25 Vite argano/piastra</v>
      </c>
      <c r="D35" s="128">
        <f>IFERROR(VLOOKUP(B35,Dati!$B$2:$I$308,8,FALSE),"")</f>
        <v>1.6</v>
      </c>
      <c r="E35" s="3">
        <f t="shared" si="3"/>
        <v>1.1199999999999999</v>
      </c>
      <c r="F35" s="11" t="s">
        <v>304</v>
      </c>
      <c r="G35" s="144">
        <v>1</v>
      </c>
      <c r="H35" s="3">
        <f t="shared" si="4"/>
        <v>1.1199999999999999</v>
      </c>
      <c r="I35" s="28"/>
      <c r="J35" s="32"/>
      <c r="K35" s="32"/>
    </row>
    <row r="36" spans="1:11" x14ac:dyDescent="0.25">
      <c r="A36" s="28"/>
      <c r="B36" s="37" t="s">
        <v>30</v>
      </c>
      <c r="C36" s="16" t="str">
        <f>IFERROR(VLOOKUP(B36,Dati!$B$1:$I$308,2,FALSE),"")</f>
        <v/>
      </c>
      <c r="D36" s="106" t="str">
        <f>IFERROR(VLOOKUP(B36,Dati!$B$2:$I$308,8,FALSE),"")</f>
        <v/>
      </c>
      <c r="E36" s="3"/>
      <c r="F36" s="11"/>
      <c r="G36" s="11"/>
      <c r="H36" s="3"/>
      <c r="I36" s="28"/>
      <c r="J36" s="32"/>
      <c r="K36" s="32"/>
    </row>
    <row r="37" spans="1:11" x14ac:dyDescent="0.25">
      <c r="A37" s="28"/>
      <c r="B37" s="6" t="str">
        <f>IF($C$17="Bianco","RE1030-W",IF($C$17="Avorio","RE1030-LB",IF($C$17="Marrone","RE1030-BR",IF($C$17="Nero","RE1030-BK",IF($C$17="Argento","RE1030-S",IF($C$17="Ral a scelta","RE1030-MF"))))))</f>
        <v>RE1030-W</v>
      </c>
      <c r="C37" s="16" t="str">
        <f>IFERROR(VLOOKUP(B37,Dati!$B$1:$I$308,2,FALSE),"")</f>
        <v>P100 Terminale Bianco 9016</v>
      </c>
      <c r="D37" s="106">
        <f>IFERROR(VLOOKUP(B37,Dati!$B$2:$I$308,8,FALSE),"")</f>
        <v>12.64</v>
      </c>
      <c r="E37" s="3">
        <f t="shared" si="3"/>
        <v>8.847999999999999</v>
      </c>
      <c r="F37" s="11" t="s">
        <v>0</v>
      </c>
      <c r="G37" s="11">
        <f>F18</f>
        <v>1.4</v>
      </c>
      <c r="H37" s="3">
        <f>E37*G37</f>
        <v>12.387199999999998</v>
      </c>
      <c r="I37" s="28"/>
      <c r="J37" s="32"/>
      <c r="K37" s="32"/>
    </row>
    <row r="38" spans="1:11" x14ac:dyDescent="0.25">
      <c r="A38" s="28"/>
      <c r="B38" s="6" t="str">
        <f>IF($C$17="Bianco","RE1036-W",IF($C$17="Avorio","RE1036-LB",IF($C$17="Marrone","RE1036-BR",IF($C$17="Nero","RE1036-BK",IF($C$17="Argento","RE1036-G",IF($C$17="Ral a scelta","RE1036-BK"))))))</f>
        <v>RE1036-W</v>
      </c>
      <c r="C38" s="16" t="str">
        <f>IFERROR(VLOOKUP(B38,Dati!$B$1:$I$308,2,FALSE),"")</f>
        <v>P100 Scivoli Zip Bianchi 9016</v>
      </c>
      <c r="D38" s="106">
        <f>IFERROR(VLOOKUP(B38,Dati!$B$2:$I$308,8,FALSE),"")</f>
        <v>3.7</v>
      </c>
      <c r="E38" s="3">
        <f t="shared" si="3"/>
        <v>2.59</v>
      </c>
      <c r="F38" s="11" t="s">
        <v>26</v>
      </c>
      <c r="G38" s="144">
        <v>1</v>
      </c>
      <c r="H38" s="3">
        <f t="shared" si="4"/>
        <v>2.59</v>
      </c>
      <c r="I38" s="28"/>
      <c r="J38" s="32"/>
      <c r="K38" s="32"/>
    </row>
    <row r="39" spans="1:11" x14ac:dyDescent="0.25">
      <c r="A39" s="28"/>
      <c r="B39" s="2" t="str">
        <f>Dati!B132</f>
        <v>VV30</v>
      </c>
      <c r="C39" s="16" t="str">
        <f>IFERROR(VLOOKUP(B39,Dati!$B$1:$I$308,2,FALSE),"")</f>
        <v>Set 8 viti 3*10 scivoli/terminale</v>
      </c>
      <c r="D39" s="106">
        <f>IFERROR(VLOOKUP(B39,Dati!$B$2:$I$308,8,FALSE),"")</f>
        <v>0.64</v>
      </c>
      <c r="E39" s="3">
        <f t="shared" ref="E39" si="6">D39*(1-$E$18/100)</f>
        <v>0.44799999999999995</v>
      </c>
      <c r="F39" s="11" t="s">
        <v>304</v>
      </c>
      <c r="G39" s="144">
        <v>1</v>
      </c>
      <c r="H39" s="3">
        <f t="shared" ref="H39" si="7">E39*G39</f>
        <v>0.44799999999999995</v>
      </c>
      <c r="I39" s="28"/>
      <c r="J39" s="32"/>
      <c r="K39" s="32"/>
    </row>
    <row r="40" spans="1:11" x14ac:dyDescent="0.25">
      <c r="A40" s="28"/>
      <c r="B40" s="6" t="s">
        <v>168</v>
      </c>
      <c r="C40" s="16" t="str">
        <f>IFERROR(VLOOKUP(B40,Dati!$B$1:$I$308,2,FALSE),"")</f>
        <v>Tondino per tessuto</v>
      </c>
      <c r="D40" s="106">
        <f>IFERROR(VLOOKUP(B40,Dati!$B$2:$I$308,8,FALSE),"")</f>
        <v>1.8</v>
      </c>
      <c r="E40" s="3">
        <f t="shared" si="3"/>
        <v>1.26</v>
      </c>
      <c r="F40" s="11" t="s">
        <v>0</v>
      </c>
      <c r="G40" s="11">
        <f>F18</f>
        <v>1.4</v>
      </c>
      <c r="H40" s="3">
        <f t="shared" si="4"/>
        <v>1.7639999999999998</v>
      </c>
      <c r="I40" s="28"/>
      <c r="J40" s="32"/>
      <c r="K40" s="32"/>
    </row>
    <row r="41" spans="1:11" x14ac:dyDescent="0.25">
      <c r="A41" s="28"/>
      <c r="B41" s="6" t="str">
        <f>Dati!B135</f>
        <v>RE1031</v>
      </c>
      <c r="C41" s="16" t="str">
        <f>IFERROR(VLOOKUP(B41,Dati!$B$1:$I$308,2,FALSE),"")</f>
        <v>Peso tondo da 5 mm, 2 mt</v>
      </c>
      <c r="D41" s="106">
        <f>IFERROR(VLOOKUP(B41,Dati!$B$2:$I$308,8,FALSE),"")</f>
        <v>7.9</v>
      </c>
      <c r="E41" s="3">
        <f t="shared" si="3"/>
        <v>5.53</v>
      </c>
      <c r="F41" s="11" t="s">
        <v>0</v>
      </c>
      <c r="G41" s="11">
        <f>F18*2</f>
        <v>2.8</v>
      </c>
      <c r="H41" s="3">
        <f>E41*G41</f>
        <v>15.484</v>
      </c>
      <c r="I41" s="28"/>
      <c r="J41" s="32"/>
      <c r="K41" s="32"/>
    </row>
    <row r="42" spans="1:11" x14ac:dyDescent="0.25">
      <c r="A42" s="28"/>
      <c r="B42" s="6" t="str">
        <f>Dati!B136</f>
        <v>RE1032</v>
      </c>
      <c r="C42" s="16" t="str">
        <f>IFERROR(VLOOKUP(B42,Dati!$B$1:$I$308,2,FALSE),"")</f>
        <v>Peso quadro da 7 mm, 2 mt</v>
      </c>
      <c r="D42" s="106">
        <f>IFERROR(VLOOKUP(B42,Dati!$B$2:$I$308,8,FALSE),"")</f>
        <v>5.25</v>
      </c>
      <c r="E42" s="3">
        <f t="shared" si="3"/>
        <v>3.6749999999999998</v>
      </c>
      <c r="F42" s="11" t="s">
        <v>0</v>
      </c>
      <c r="G42" s="11">
        <f>F18*2</f>
        <v>2.8</v>
      </c>
      <c r="H42" s="3">
        <f t="shared" si="4"/>
        <v>10.29</v>
      </c>
      <c r="I42" s="28"/>
      <c r="J42" s="32"/>
      <c r="K42" s="32"/>
    </row>
    <row r="43" spans="1:11" x14ac:dyDescent="0.25">
      <c r="A43" s="28"/>
      <c r="B43" s="6" t="str">
        <f>Dati!B134</f>
        <v>RE1038-BK</v>
      </c>
      <c r="C43" s="16" t="str">
        <f>IFERROR(VLOOKUP(B43,Dati!$B$1:$I$308,2,FALSE),"")</f>
        <v>Profilo Antigoccia Nero</v>
      </c>
      <c r="D43" s="106">
        <f>IFERROR(VLOOKUP(B43,Dati!$B$2:$I$308,8,FALSE),"")</f>
        <v>4.5199999999999996</v>
      </c>
      <c r="E43" s="3">
        <f t="shared" si="3"/>
        <v>3.1639999999999997</v>
      </c>
      <c r="F43" s="11" t="s">
        <v>0</v>
      </c>
      <c r="G43" s="11">
        <f>F18</f>
        <v>1.4</v>
      </c>
      <c r="H43" s="3">
        <f t="shared" si="4"/>
        <v>4.4295999999999989</v>
      </c>
      <c r="I43" s="28"/>
      <c r="J43" s="32"/>
      <c r="K43" s="32"/>
    </row>
    <row r="44" spans="1:11" x14ac:dyDescent="0.25">
      <c r="A44" s="28"/>
      <c r="B44" s="37" t="s">
        <v>32</v>
      </c>
      <c r="C44" s="16" t="str">
        <f>IFERROR(VLOOKUP(B44,Dati!$B$1:$I$308,2,FALSE),"")</f>
        <v/>
      </c>
      <c r="D44" s="106" t="str">
        <f>IFERROR(VLOOKUP(B44,Dati!$B$2:$I$308,8,FALSE),"")</f>
        <v/>
      </c>
      <c r="E44" s="3"/>
      <c r="F44" s="11"/>
      <c r="G44" s="11"/>
      <c r="H44" s="3"/>
      <c r="I44" s="28"/>
      <c r="J44" s="32"/>
      <c r="K44" s="32"/>
    </row>
    <row r="45" spans="1:11" x14ac:dyDescent="0.25">
      <c r="A45" s="28"/>
      <c r="B45" s="6" t="str">
        <f>IF($C$17="Bianco","RE1020-W",IF($C$17="Avorio","RE1020-LB",IF($C$17="Marrone","RE1020-BR",IF($C$17="Nero","RE1020-BK",IF($C$17="Argento","RE1020-S",IF($C$17="Ral a scelta","RE1020-MF"))))))</f>
        <v>RE1020-W</v>
      </c>
      <c r="C45" s="16" t="str">
        <f>IFERROR(VLOOKUP(B45,Dati!$B$1:$I$308,2,FALSE),"")</f>
        <v>P100 Guida Zip Bianca 9016</v>
      </c>
      <c r="D45" s="106">
        <f>IFERROR(VLOOKUP(B45,Dati!$B$2:$I$308,8,FALSE),"")</f>
        <v>15.35</v>
      </c>
      <c r="E45" s="3">
        <f t="shared" ref="E45:E55" si="8">D45*(1-$E$18/100)</f>
        <v>10.744999999999999</v>
      </c>
      <c r="F45" s="11" t="s">
        <v>0</v>
      </c>
      <c r="G45" s="11">
        <f>G18*2</f>
        <v>3</v>
      </c>
      <c r="H45" s="3">
        <f t="shared" si="4"/>
        <v>32.234999999999999</v>
      </c>
      <c r="I45" s="28"/>
      <c r="J45" s="32"/>
      <c r="K45" s="32"/>
    </row>
    <row r="46" spans="1:11" x14ac:dyDescent="0.25">
      <c r="A46" s="28"/>
      <c r="B46" s="6" t="str">
        <f>IF($C$17="Bianco","RE1021-W",IF($C$17="Avorio","RE1021-LB",IF($C$17="Marrone","RE1021-BR",IF($C$17="Nero","RE1021-BK",IF($C$17="Argento","RE1021-S",IF($C$17="Ral a scelta","RE1021-MF"))))))</f>
        <v>RE1021-W</v>
      </c>
      <c r="C46" s="16" t="str">
        <f>IFERROR(VLOOKUP(B46,Dati!$B$1:$I$308,2,FALSE),"")</f>
        <v>P100 Cover Guida Zip Bianca 9016</v>
      </c>
      <c r="D46" s="106">
        <f>IFERROR(VLOOKUP(B46,Dati!$B$2:$I$308,8,FALSE),"")</f>
        <v>8.98</v>
      </c>
      <c r="E46" s="3">
        <f t="shared" si="8"/>
        <v>6.2859999999999996</v>
      </c>
      <c r="F46" s="11" t="s">
        <v>0</v>
      </c>
      <c r="G46" s="11">
        <f>G18*2</f>
        <v>3</v>
      </c>
      <c r="H46" s="3">
        <f t="shared" si="4"/>
        <v>18.857999999999997</v>
      </c>
      <c r="I46" s="28"/>
      <c r="J46" s="32"/>
      <c r="K46" s="32"/>
    </row>
    <row r="47" spans="1:11" x14ac:dyDescent="0.25">
      <c r="A47" s="28"/>
      <c r="B47" s="6" t="str">
        <f>Dati!B94</f>
        <v>VV20</v>
      </c>
      <c r="C47" s="16" t="str">
        <f>IFERROR(VLOOKUP(B47,Dati!$B$1:$I$308,2,FALSE),"")</f>
        <v>Set 6 viti 3,5*25 cover/guida</v>
      </c>
      <c r="D47" s="106">
        <f>IFERROR(VLOOKUP(B47,Dati!$B$2:$I$308,8,FALSE),"")</f>
        <v>0.48</v>
      </c>
      <c r="E47" s="3">
        <f t="shared" si="8"/>
        <v>0.33599999999999997</v>
      </c>
      <c r="F47" s="11" t="s">
        <v>304</v>
      </c>
      <c r="G47" s="144">
        <v>1</v>
      </c>
      <c r="H47" s="3">
        <f t="shared" si="4"/>
        <v>0.33599999999999997</v>
      </c>
      <c r="I47" s="28"/>
      <c r="J47" s="32"/>
      <c r="K47" s="32"/>
    </row>
    <row r="48" spans="1:11" x14ac:dyDescent="0.25">
      <c r="A48" s="28"/>
      <c r="B48" s="6" t="str">
        <f>IF($C$17="Bianco","RE1027-W",IF($C$17="Avorio","RE1027-W",IF($C$17="Marrone","RE1027-BK",IF($C$17="Nero","RE1027-BK",IF($C$17="Argento","RE1027-G",IF($C$17="Ral a scelta","RE1027-BK"))))))</f>
        <v>RE1027-W</v>
      </c>
      <c r="C48" s="16" t="str">
        <f>IFERROR(VLOOKUP(B48,Dati!$B$1:$I$308,2,FALSE),"")</f>
        <v>Cover foro guida bianco</v>
      </c>
      <c r="D48" s="106">
        <f>IFERROR(VLOOKUP(B48,Dati!$B$2:$I$308,8,FALSE),"")</f>
        <v>0.3</v>
      </c>
      <c r="E48" s="3">
        <f t="shared" si="8"/>
        <v>0.21</v>
      </c>
      <c r="F48" s="11" t="s">
        <v>1</v>
      </c>
      <c r="G48" s="144">
        <v>6</v>
      </c>
      <c r="H48" s="3">
        <f t="shared" si="4"/>
        <v>1.26</v>
      </c>
      <c r="I48" s="28"/>
      <c r="J48" s="32"/>
      <c r="K48" s="32"/>
    </row>
    <row r="49" spans="1:11" x14ac:dyDescent="0.25">
      <c r="A49" s="28"/>
      <c r="B49" s="6" t="str">
        <f>Dati!B95</f>
        <v>RE1024</v>
      </c>
      <c r="C49" s="16" t="str">
        <f>IFERROR(VLOOKUP(B49,Dati!$B$1:$I$308,2,FALSE),"")</f>
        <v>Estruso per guide</v>
      </c>
      <c r="D49" s="106">
        <f>IFERROR(VLOOKUP(B49,Dati!$B$2:$I$308,8,FALSE),"")</f>
        <v>2.66</v>
      </c>
      <c r="E49" s="3">
        <f t="shared" si="8"/>
        <v>1.8619999999999999</v>
      </c>
      <c r="F49" s="11" t="s">
        <v>0</v>
      </c>
      <c r="G49" s="11">
        <f>G18*2</f>
        <v>3</v>
      </c>
      <c r="H49" s="3">
        <f t="shared" si="4"/>
        <v>5.5859999999999994</v>
      </c>
      <c r="I49" s="28"/>
      <c r="J49" s="32"/>
      <c r="K49" s="32"/>
    </row>
    <row r="50" spans="1:11" x14ac:dyDescent="0.25">
      <c r="A50" s="28"/>
      <c r="B50" s="6" t="s">
        <v>132</v>
      </c>
      <c r="C50" s="16" t="str">
        <f>IFERROR(VLOOKUP(B50,Dati!$B$1:$I$308,2,FALSE),"")</f>
        <v>Guida Zip in Nylon con 10 molle/mt</v>
      </c>
      <c r="D50" s="106">
        <f>IFERROR(VLOOKUP(B50,Dati!$B$2:$I$308,8,FALSE),"")</f>
        <v>9.52</v>
      </c>
      <c r="E50" s="3">
        <f t="shared" si="8"/>
        <v>6.6639999999999997</v>
      </c>
      <c r="F50" s="11" t="s">
        <v>0</v>
      </c>
      <c r="G50" s="11">
        <f>G18*2</f>
        <v>3</v>
      </c>
      <c r="H50" s="3">
        <f t="shared" si="4"/>
        <v>19.991999999999997</v>
      </c>
      <c r="I50" s="28"/>
      <c r="J50" s="32"/>
      <c r="K50" s="32"/>
    </row>
    <row r="51" spans="1:11" x14ac:dyDescent="0.25">
      <c r="A51" s="28"/>
      <c r="B51" s="6" t="s">
        <v>133</v>
      </c>
      <c r="C51" s="16" t="str">
        <f>IFERROR(VLOOKUP(B51,Dati!$B$1:$I$308,2,FALSE),"")</f>
        <v xml:space="preserve">Inserto Zip </v>
      </c>
      <c r="D51" s="106">
        <f>IFERROR(VLOOKUP(B51,Dati!$B$2:$I$308,8,FALSE),"")</f>
        <v>3.16</v>
      </c>
      <c r="E51" s="3">
        <f t="shared" si="8"/>
        <v>2.2119999999999997</v>
      </c>
      <c r="F51" s="11" t="s">
        <v>1</v>
      </c>
      <c r="G51" s="144">
        <v>2</v>
      </c>
      <c r="H51" s="3">
        <f t="shared" si="4"/>
        <v>4.4239999999999995</v>
      </c>
      <c r="I51" s="28"/>
      <c r="J51" s="32"/>
      <c r="K51" s="32"/>
    </row>
    <row r="52" spans="1:11" x14ac:dyDescent="0.25">
      <c r="A52" s="28"/>
      <c r="B52" s="6" t="str">
        <f>Dati!B99</f>
        <v>VV22</v>
      </c>
      <c r="C52" s="16" t="str">
        <f>IFERROR(VLOOKUP(B52,Dati!$B$1:$I$308,2,FALSE),"")</f>
        <v>Set 4 viti 2,6*6 inserto/guida</v>
      </c>
      <c r="D52" s="106">
        <f>IFERROR(VLOOKUP(B52,Dati!$B$2:$I$308,8,FALSE),"")</f>
        <v>0.32</v>
      </c>
      <c r="E52" s="3">
        <f t="shared" ref="E52" si="9">D52*(1-$E$18/100)</f>
        <v>0.22399999999999998</v>
      </c>
      <c r="F52" s="11" t="s">
        <v>304</v>
      </c>
      <c r="G52" s="144">
        <v>1</v>
      </c>
      <c r="H52" s="3">
        <f t="shared" si="4"/>
        <v>0.22399999999999998</v>
      </c>
      <c r="I52" s="28"/>
      <c r="J52" s="32"/>
      <c r="K52" s="32"/>
    </row>
    <row r="53" spans="1:11" x14ac:dyDescent="0.25">
      <c r="A53" s="28"/>
      <c r="B53" s="6" t="str">
        <f>IF($C$17="Bianco","RE1026-W",IF($C$17="Avorio","RE1026-BK",IF($C$17="Marrone","RE1026-BK",IF($C$17="Nero","RE1026-BK",IF($C$17="Argento","RE1026-G",IF($C$17="Ral a scelta","RE1026-BK"))))))</f>
        <v>RE1026-W</v>
      </c>
      <c r="C53" s="16" t="str">
        <f>IFERROR(VLOOKUP(B53,Dati!$B$1:$I$308,2,FALSE),"")</f>
        <v>Tappi Guida Zip Bianchi</v>
      </c>
      <c r="D53" s="106">
        <f>IFERROR(VLOOKUP(B53,Dati!$B$2:$I$308,8,FALSE),"")</f>
        <v>3.8</v>
      </c>
      <c r="E53" s="3">
        <f t="shared" si="8"/>
        <v>2.6599999999999997</v>
      </c>
      <c r="F53" s="11" t="s">
        <v>26</v>
      </c>
      <c r="G53" s="144">
        <v>1</v>
      </c>
      <c r="H53" s="3">
        <f t="shared" si="4"/>
        <v>2.6599999999999997</v>
      </c>
      <c r="I53" s="28"/>
      <c r="J53" s="32"/>
      <c r="K53" s="32"/>
    </row>
    <row r="54" spans="1:11" x14ac:dyDescent="0.25">
      <c r="A54" s="28"/>
      <c r="B54" s="6" t="str">
        <f>Dati!B103</f>
        <v>VV23</v>
      </c>
      <c r="C54" s="16" t="str">
        <f>IFERROR(VLOOKUP(B54,Dati!$B$1:$I$308,2,FALSE),"")</f>
        <v>Set 4 viti 3*15 tappi/guida</v>
      </c>
      <c r="D54" s="106">
        <f>IFERROR(VLOOKUP(B54,Dati!$B$2:$I$308,8,FALSE),"")</f>
        <v>0.32</v>
      </c>
      <c r="E54" s="3">
        <f t="shared" si="8"/>
        <v>0.22399999999999998</v>
      </c>
      <c r="F54" s="11" t="s">
        <v>304</v>
      </c>
      <c r="G54" s="144">
        <v>1</v>
      </c>
      <c r="H54" s="3">
        <f t="shared" si="4"/>
        <v>0.22399999999999998</v>
      </c>
      <c r="I54" s="28"/>
      <c r="J54" s="32"/>
      <c r="K54" s="32"/>
    </row>
    <row r="55" spans="1:11" x14ac:dyDescent="0.25">
      <c r="A55" s="28"/>
      <c r="B55" s="2" t="str">
        <f>IFERROR(VLOOKUP(C55,Dati!$B$2:$C$290,2,FALSE),"")</f>
        <v>RE1025</v>
      </c>
      <c r="C55" s="105" t="s">
        <v>306</v>
      </c>
      <c r="D55" s="128">
        <f>IFERROR(VLOOKUP(C55,Dati!$B$2:$D$290,3,FALSE),"")</f>
        <v>6.5</v>
      </c>
      <c r="E55" s="3">
        <f t="shared" si="8"/>
        <v>4.55</v>
      </c>
      <c r="F55" s="11" t="s">
        <v>26</v>
      </c>
      <c r="G55" s="144">
        <v>1</v>
      </c>
      <c r="H55" s="3">
        <f t="shared" si="4"/>
        <v>4.55</v>
      </c>
      <c r="I55" s="28"/>
      <c r="J55" s="32"/>
      <c r="K55" s="32"/>
    </row>
    <row r="56" spans="1:11" x14ac:dyDescent="0.25">
      <c r="A56" s="28"/>
      <c r="B56" s="37" t="s">
        <v>27</v>
      </c>
      <c r="C56" s="16" t="s">
        <v>27</v>
      </c>
      <c r="D56" s="3"/>
      <c r="E56" s="3"/>
      <c r="F56" s="11"/>
      <c r="G56" s="11"/>
      <c r="H56" s="11">
        <f>SUM(H20:H55)*0.05</f>
        <v>16.471980000000002</v>
      </c>
      <c r="I56" s="28"/>
      <c r="J56" s="32"/>
      <c r="K56" s="15"/>
    </row>
    <row r="57" spans="1:11" ht="15.75" thickBot="1" x14ac:dyDescent="0.3">
      <c r="A57" s="28"/>
      <c r="B57" s="6"/>
      <c r="C57" s="1"/>
      <c r="D57" s="2"/>
      <c r="E57" s="4"/>
      <c r="F57" s="150" t="s">
        <v>15</v>
      </c>
      <c r="G57" s="150"/>
      <c r="H57" s="36">
        <f>SUM(H20:H56)</f>
        <v>345.91158000000007</v>
      </c>
      <c r="I57" s="28"/>
      <c r="J57" s="32"/>
      <c r="K57" s="39"/>
    </row>
    <row r="58" spans="1:11" ht="15.75" thickTop="1" x14ac:dyDescent="0.25">
      <c r="A58" s="28"/>
      <c r="B58" s="1"/>
      <c r="C58" s="1"/>
      <c r="D58" s="2"/>
      <c r="E58" s="2"/>
      <c r="F58" s="151" t="s">
        <v>17</v>
      </c>
      <c r="G58" s="151"/>
      <c r="H58" s="35">
        <f>IF(H18&gt;=1,H57/H18,H57*H18)</f>
        <v>164.71980000000005</v>
      </c>
      <c r="I58" s="28"/>
      <c r="K58" s="32"/>
    </row>
    <row r="59" spans="1:11" x14ac:dyDescent="0.25">
      <c r="A59" s="28"/>
      <c r="B59" s="28"/>
      <c r="C59" s="28"/>
      <c r="D59" s="28"/>
      <c r="E59" s="28"/>
      <c r="F59" s="28"/>
      <c r="G59" s="28"/>
      <c r="H59" s="28"/>
      <c r="I59" s="28"/>
    </row>
    <row r="60" spans="1:11" x14ac:dyDescent="0.25">
      <c r="A60" s="28"/>
      <c r="B60" s="28"/>
      <c r="C60" s="28"/>
      <c r="D60" s="28"/>
      <c r="E60" s="153" t="s">
        <v>19</v>
      </c>
      <c r="F60" s="153"/>
      <c r="G60" s="153"/>
      <c r="H60" s="26">
        <v>109</v>
      </c>
      <c r="I60" s="28"/>
    </row>
    <row r="61" spans="1:11" x14ac:dyDescent="0.25">
      <c r="A61" s="28"/>
      <c r="B61" s="28"/>
      <c r="C61" s="28"/>
      <c r="D61" s="28"/>
      <c r="E61" s="153" t="s">
        <v>4</v>
      </c>
      <c r="F61" s="153"/>
      <c r="G61" s="153"/>
      <c r="H61" s="8">
        <f>(H60-H58)/H60</f>
        <v>-0.51119082568807384</v>
      </c>
      <c r="I61" s="28"/>
    </row>
    <row r="62" spans="1:11" x14ac:dyDescent="0.25">
      <c r="A62" s="28"/>
      <c r="B62" s="28"/>
      <c r="C62" s="28"/>
      <c r="D62" s="28"/>
      <c r="E62" s="146" t="s">
        <v>18</v>
      </c>
      <c r="F62" s="146"/>
      <c r="G62" s="146"/>
      <c r="H62" s="22">
        <f>IF(H18&lt;D18,H60*D18,H60*H18)</f>
        <v>436</v>
      </c>
      <c r="I62" s="28"/>
    </row>
    <row r="63" spans="1:11" x14ac:dyDescent="0.25">
      <c r="A63" s="28"/>
      <c r="B63" s="28"/>
      <c r="C63" s="28"/>
      <c r="D63" s="28"/>
      <c r="E63" s="146" t="s">
        <v>4</v>
      </c>
      <c r="F63" s="146"/>
      <c r="G63" s="146"/>
      <c r="H63" s="19">
        <f>(H62-H57)/H62</f>
        <v>0.2066248165137613</v>
      </c>
      <c r="I63" s="28"/>
    </row>
    <row r="64" spans="1:11" x14ac:dyDescent="0.25">
      <c r="A64" s="28"/>
      <c r="B64" s="147"/>
      <c r="C64" s="147"/>
      <c r="D64" s="28"/>
      <c r="E64" s="28"/>
      <c r="F64" s="28"/>
      <c r="G64" s="28"/>
      <c r="H64" s="28"/>
      <c r="I64" s="28"/>
    </row>
    <row r="65" spans="1:9" x14ac:dyDescent="0.25">
      <c r="A65" s="28"/>
      <c r="B65" s="31"/>
      <c r="C65" s="31"/>
      <c r="D65" s="28"/>
      <c r="E65" s="28"/>
      <c r="F65" s="28"/>
      <c r="G65" s="28"/>
      <c r="H65" s="28"/>
      <c r="I65" s="28"/>
    </row>
    <row r="66" spans="1:9" x14ac:dyDescent="0.25">
      <c r="A66" s="28"/>
      <c r="B66" s="33"/>
      <c r="C66" s="33"/>
      <c r="D66" s="34"/>
      <c r="E66" s="34"/>
      <c r="F66" s="34"/>
      <c r="G66" s="34"/>
      <c r="H66" s="34"/>
      <c r="I66" s="28"/>
    </row>
  </sheetData>
  <sheetProtection formatCells="0" formatColumns="0" formatRows="0" insertColumns="0" insertRows="0" insertHyperlinks="0" deleteColumns="0" deleteRows="0" sort="0" autoFilter="0" pivotTables="0"/>
  <dataConsolidate/>
  <mergeCells count="8">
    <mergeCell ref="E63:G63"/>
    <mergeCell ref="B64:C64"/>
    <mergeCell ref="B8:H9"/>
    <mergeCell ref="F57:G57"/>
    <mergeCell ref="F58:G58"/>
    <mergeCell ref="E60:G60"/>
    <mergeCell ref="E61:G61"/>
    <mergeCell ref="E62:G62"/>
  </mergeCells>
  <phoneticPr fontId="12" type="noConversion"/>
  <dataValidations count="2">
    <dataValidation type="list" allowBlank="1" showInputMessage="1" showErrorMessage="1" sqref="C55" xr:uid="{00000000-0002-0000-0800-000000000000}">
      <formula1>Perno</formula1>
    </dataValidation>
    <dataValidation type="list" allowBlank="1" showInputMessage="1" showErrorMessage="1" sqref="C17" xr:uid="{00000000-0002-0000-0800-000001000000}">
      <formula1>Colore</formula1>
    </dataValidation>
  </dataValidations>
  <pageMargins left="0.11811023622047245" right="0.11811023622047245" top="0.11811023622047245" bottom="0" header="0.31496062992125984" footer="0.31496062992125984"/>
  <pageSetup paperSize="9" scale="84" orientation="portrait" r:id="rId1"/>
  <ignoredErrors>
    <ignoredError sqref="C29" 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1E71FB3A784964BBA681DDE3B13AC75" ma:contentTypeVersion="20" ma:contentTypeDescription="Creare un nuovo documento." ma:contentTypeScope="" ma:versionID="db2233d422434e0fdccaab2d5f05d3df">
  <xsd:schema xmlns:xsd="http://www.w3.org/2001/XMLSchema" xmlns:xs="http://www.w3.org/2001/XMLSchema" xmlns:p="http://schemas.microsoft.com/office/2006/metadata/properties" xmlns:ns2="23c66f90-537d-48ea-91f3-00a8cbb5901b" xmlns:ns3="8546afc4-4347-4732-a064-1eff9d16e00c" targetNamespace="http://schemas.microsoft.com/office/2006/metadata/properties" ma:root="true" ma:fieldsID="994addde3fbb8aaa37b4b0d7bc56a185" ns2:_="" ns3:_="">
    <xsd:import namespace="23c66f90-537d-48ea-91f3-00a8cbb5901b"/>
    <xsd:import namespace="8546afc4-4347-4732-a064-1eff9d16e0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c66f90-537d-48ea-91f3-00a8cbb5901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Tag immagine" ma:readOnly="false" ma:fieldId="{5cf76f15-5ced-4ddc-b409-7134ff3c332f}" ma:taxonomyMulti="true" ma:sspId="d829f49c-e95a-4af7-89e7-5a2b1e5f159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46afc4-4347-4732-a064-1eff9d16e00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8a1cd90c-9d2c-4c4e-ac72-b23a647a45a0}" ma:internalName="TaxCatchAll" ma:showField="CatchAllData" ma:web="8546afc4-4347-4732-a064-1eff9d16e0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2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3c66f90-537d-48ea-91f3-00a8cbb5901b">
      <Terms xmlns="http://schemas.microsoft.com/office/infopath/2007/PartnerControls"/>
    </lcf76f155ced4ddcb4097134ff3c332f>
    <TaxCatchAll xmlns="8546afc4-4347-4732-a064-1eff9d16e00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1476E25-3C4E-4819-916D-EB533CA112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c66f90-537d-48ea-91f3-00a8cbb5901b"/>
    <ds:schemaRef ds:uri="8546afc4-4347-4732-a064-1eff9d16e0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EA603ED-AEDF-48F1-8AB0-E1B327AD5DBE}">
  <ds:schemaRefs>
    <ds:schemaRef ds:uri="http://schemas.microsoft.com/office/2006/metadata/properties"/>
    <ds:schemaRef ds:uri="http://schemas.microsoft.com/office/infopath/2007/PartnerControls"/>
    <ds:schemaRef ds:uri="23c66f90-537d-48ea-91f3-00a8cbb5901b"/>
    <ds:schemaRef ds:uri="8546afc4-4347-4732-a064-1eff9d16e00c"/>
  </ds:schemaRefs>
</ds:datastoreItem>
</file>

<file path=customXml/itemProps3.xml><?xml version="1.0" encoding="utf-8"?>
<ds:datastoreItem xmlns:ds="http://schemas.openxmlformats.org/officeDocument/2006/customXml" ds:itemID="{E7FF9B22-8554-4895-AD7A-1A95DDDC17F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13</vt:i4>
      </vt:variant>
      <vt:variant>
        <vt:lpstr>Intervalli denominati</vt:lpstr>
      </vt:variant>
      <vt:variant>
        <vt:i4>16</vt:i4>
      </vt:variant>
    </vt:vector>
  </HeadingPairs>
  <TitlesOfParts>
    <vt:vector size="29" baseType="lpstr">
      <vt:lpstr>100 mm Catena Inox</vt:lpstr>
      <vt:lpstr>100 mm Catena Inox GRIGLIA</vt:lpstr>
      <vt:lpstr>100 mm Argano Inox</vt:lpstr>
      <vt:lpstr>100 mm Argano Inox GRIGLIA</vt:lpstr>
      <vt:lpstr>100 mm Motore Inox</vt:lpstr>
      <vt:lpstr>100 mm Motore Inox GRIGLIA</vt:lpstr>
      <vt:lpstr>100 mm Catena Zip</vt:lpstr>
      <vt:lpstr>100 mm Catena Zip GRIGLIA</vt:lpstr>
      <vt:lpstr>100 mm Argano Zip</vt:lpstr>
      <vt:lpstr>100 mm Argano Zip GRIGLIA</vt:lpstr>
      <vt:lpstr>100 mm Motore Zip</vt:lpstr>
      <vt:lpstr>100 mm Motore Zip GRIGLIA</vt:lpstr>
      <vt:lpstr>Dati</vt:lpstr>
      <vt:lpstr>'100 mm Argano Inox'!Area_stampa</vt:lpstr>
      <vt:lpstr>'100 mm Argano Inox GRIGLIA'!Area_stampa</vt:lpstr>
      <vt:lpstr>'100 mm Argano Zip'!Area_stampa</vt:lpstr>
      <vt:lpstr>'100 mm Argano Zip GRIGLIA'!Area_stampa</vt:lpstr>
      <vt:lpstr>'100 mm Catena Inox'!Area_stampa</vt:lpstr>
      <vt:lpstr>'100 mm Catena Inox GRIGLIA'!Area_stampa</vt:lpstr>
      <vt:lpstr>'100 mm Catena Zip'!Area_stampa</vt:lpstr>
      <vt:lpstr>'100 mm Catena Zip GRIGLIA'!Area_stampa</vt:lpstr>
      <vt:lpstr>'100 mm Motore Inox'!Area_stampa</vt:lpstr>
      <vt:lpstr>'100 mm Motore Inox GRIGLIA'!Area_stampa</vt:lpstr>
      <vt:lpstr>'100 mm Motore Zip GRIGLIA'!Area_stampa</vt:lpstr>
      <vt:lpstr>Azionamento</vt:lpstr>
      <vt:lpstr>Colore</vt:lpstr>
      <vt:lpstr>Motore</vt:lpstr>
      <vt:lpstr>Perno</vt:lpstr>
      <vt:lpstr>Telecomando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Guest</dc:creator>
  <cp:lastModifiedBy>Federico Bragaglia</cp:lastModifiedBy>
  <cp:lastPrinted>2023-10-21T16:00:33Z</cp:lastPrinted>
  <dcterms:created xsi:type="dcterms:W3CDTF">2015-11-07T15:48:26Z</dcterms:created>
  <dcterms:modified xsi:type="dcterms:W3CDTF">2025-03-20T08:43:50Z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0x01010011E71FB3A784964BBA681DDE3B13AC75</vt:lpwstr>
  </property>
  <property fmtid="{D5CDD505-2E9C-101B-9397-08002B2CF9AE}" pid="3" name="Order">
    <vt:r8>3700</vt:r8>
  </property>
  <property fmtid="{D5CDD505-2E9C-101B-9397-08002B2CF9AE}" pid="4" name="xd_ProgID">
    <vt:lpwstr/>
  </property>
  <property fmtid="{D5CDD505-2E9C-101B-9397-08002B2CF9AE}" pid="5" name="TemplateUrl">
    <vt:lpwstr/>
  </property>
  <property fmtid="{D5CDD505-2E9C-101B-9397-08002B2CF9AE}" pid="6" name="MediaServiceImageTags">
    <vt:lpwstr/>
  </property>
</Properties>
</file>