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wellmoresrl.sharepoint.com/sites/Tende/Documenti condivisi/A - One Drive Plastind's/F - Tende a Rullo per Esterno/"/>
    </mc:Choice>
  </mc:AlternateContent>
  <xr:revisionPtr revIDLastSave="25" documentId="13_ncr:1_{3155364A-FE2C-4101-948B-1659A8F4DB9B}" xr6:coauthVersionLast="47" xr6:coauthVersionMax="47" xr10:uidLastSave="{0C31E4ED-2D17-4441-A4CC-C7098CEF65C7}"/>
  <bookViews>
    <workbookView xWindow="-120" yWindow="-120" windowWidth="29040" windowHeight="15840" activeTab="1" xr2:uid="{49420D0A-6D75-4C9C-B787-82E0D778574F}"/>
    <workbookView xWindow="-28920" yWindow="-120" windowWidth="29040" windowHeight="15840" xr2:uid="{FFFEC7B3-D3C9-4103-ACF9-02F228DA4820}"/>
  </bookViews>
  <sheets>
    <sheet name="120 mm Motore Zip" sheetId="20" r:id="rId1"/>
    <sheet name="120 mm Motore Zip GRIGLIA" sheetId="24" r:id="rId2"/>
    <sheet name="Dati" sheetId="3" r:id="rId3"/>
  </sheets>
  <definedNames>
    <definedName name="_xlnm.Print_Area" localSheetId="1">'120 mm Motore Zip GRIGLIA'!$A$1:$U$43</definedName>
    <definedName name="Asta" localSheetId="0">Dati!#REF!</definedName>
    <definedName name="Asta">Dati!#REF!</definedName>
    <definedName name="Azionamento">Dati!#REF!</definedName>
    <definedName name="Barretta" localSheetId="0">Dati!#REF!</definedName>
    <definedName name="Barretta">Dati!#REF!</definedName>
    <definedName name="Carter" localSheetId="0">Dati!#REF!</definedName>
    <definedName name="Carter">Dati!#REF!</definedName>
    <definedName name="Cassonetto" localSheetId="0">Dati!#REF!</definedName>
    <definedName name="Cassonetto">Dati!#REF!</definedName>
    <definedName name="Cassonettoverticali" localSheetId="0">Dati!#REF!</definedName>
    <definedName name="Cassonettoverticali">Dati!#REF!</definedName>
    <definedName name="Catenadistanziatrice" localSheetId="0">Dati!#REF!</definedName>
    <definedName name="Catenadistanziatrice">Dati!#REF!</definedName>
    <definedName name="Catenaorientamento" localSheetId="0">Dati!#REF!</definedName>
    <definedName name="Catenaorientamento">Dati!#REF!</definedName>
    <definedName name="Colore">Dati!$B$64:$B$65</definedName>
    <definedName name="Comando" localSheetId="0">Dati!#REF!</definedName>
    <definedName name="Comando">Dati!#REF!</definedName>
    <definedName name="Comandoverticali" localSheetId="0">Dati!#REF!</definedName>
    <definedName name="Comandoverticali">Dati!#REF!</definedName>
    <definedName name="Fermacorda" localSheetId="0">Dati!#REF!</definedName>
    <definedName name="Fermacorda">Dati!#REF!</definedName>
    <definedName name="Fermanastro" localSheetId="0">Dati!#REF!</definedName>
    <definedName name="Fermanastro">Dati!#REF!</definedName>
    <definedName name="Fermanastro35" localSheetId="0">Dati!#REF!</definedName>
    <definedName name="Fermanastro35">Dati!#REF!</definedName>
    <definedName name="Lamella" localSheetId="0">Dati!#REF!</definedName>
    <definedName name="Lamella">Dati!#REF!</definedName>
    <definedName name="Lamella15" localSheetId="0">Dati!#REF!</definedName>
    <definedName name="Lamella15">Dati!#REF!</definedName>
    <definedName name="Lamella25" localSheetId="0">Dati!#REF!</definedName>
    <definedName name="Lamella25">Dati!#REF!</definedName>
    <definedName name="Morsettino" localSheetId="0">Dati!#REF!</definedName>
    <definedName name="Morsettino">Dati!#REF!</definedName>
    <definedName name="Motore">Dati!$B$67:$B$69</definedName>
    <definedName name="Motori" localSheetId="0">Dati!#REF!</definedName>
    <definedName name="Motori">Dati!#REF!</definedName>
    <definedName name="Nylon" localSheetId="0">Dati!#REF!</definedName>
    <definedName name="Nylon">Dati!#REF!</definedName>
    <definedName name="Opzioni" localSheetId="0">Dati!#REF!</definedName>
    <definedName name="Opzioni">Dati!#REF!</definedName>
    <definedName name="Orientatore" localSheetId="0">Dati!#REF!</definedName>
    <definedName name="Orientatore">Dati!#REF!</definedName>
    <definedName name="Perno">Dati!$B$76:$B$77</definedName>
    <definedName name="Scaletta" localSheetId="0">Dati!#REF!</definedName>
    <definedName name="Scaletta">Dati!#REF!</definedName>
    <definedName name="Supporto" localSheetId="0">Dati!#REF!</definedName>
    <definedName name="Supporto">Dati!#REF!</definedName>
    <definedName name="Supporto25" localSheetId="0">Dati!#REF!</definedName>
    <definedName name="Supporto25">Dati!#REF!</definedName>
    <definedName name="Telecomando">Dati!$B$71:$B$74</definedName>
    <definedName name="Tessutiverticali" localSheetId="0">Dati!#REF!</definedName>
    <definedName name="Vagonetto" localSheetId="0">Dati!#REF!</definedName>
    <definedName name="Vagonetto">Dati!#REF!</definedName>
    <definedName name="Zavorra" localSheetId="0">Dati!#REF!</definedName>
    <definedName name="Zavorra">Dati!#REF!</definedName>
  </definedNames>
  <calcPr calcId="191029" calcOnSave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20" l="1"/>
  <c r="E48" i="20"/>
  <c r="G28" i="20"/>
  <c r="G58" i="20"/>
  <c r="B58" i="20"/>
  <c r="B57" i="20"/>
  <c r="B52" i="20"/>
  <c r="G56" i="20"/>
  <c r="B56" i="20"/>
  <c r="C56" i="20" s="1"/>
  <c r="C55" i="20"/>
  <c r="B55" i="20"/>
  <c r="B48" i="20"/>
  <c r="B54" i="20"/>
  <c r="C54" i="20" s="1"/>
  <c r="G53" i="20"/>
  <c r="B53" i="20"/>
  <c r="B51" i="20"/>
  <c r="B47" i="20"/>
  <c r="C47" i="20" s="1"/>
  <c r="C40" i="20"/>
  <c r="D40" i="20"/>
  <c r="E40" i="20" s="1"/>
  <c r="H40" i="20" s="1"/>
  <c r="B46" i="20" l="1"/>
  <c r="B45" i="20"/>
  <c r="G37" i="20"/>
  <c r="B35" i="20"/>
  <c r="C35" i="20" s="1"/>
  <c r="B36" i="20"/>
  <c r="C36" i="20" s="1"/>
  <c r="B37" i="20"/>
  <c r="B38" i="20"/>
  <c r="C38" i="20" s="1"/>
  <c r="B39" i="20"/>
  <c r="C39" i="20" s="1"/>
  <c r="B41" i="20"/>
  <c r="G22" i="20"/>
  <c r="G21" i="20"/>
  <c r="G54" i="20" s="1"/>
  <c r="G30" i="20"/>
  <c r="B30" i="20"/>
  <c r="C30" i="20" s="1"/>
  <c r="B31" i="20"/>
  <c r="C33" i="20"/>
  <c r="D33" i="20"/>
  <c r="B34" i="20"/>
  <c r="C34" i="20" s="1"/>
  <c r="G34" i="20"/>
  <c r="B42" i="20"/>
  <c r="B43" i="20"/>
  <c r="D43" i="20"/>
  <c r="E43" i="20" s="1"/>
  <c r="H43" i="20" s="1"/>
  <c r="B29" i="20"/>
  <c r="B28" i="20"/>
  <c r="C28" i="20" s="1"/>
  <c r="B27" i="20"/>
  <c r="B26" i="20"/>
  <c r="B23" i="20"/>
  <c r="C37" i="20" l="1"/>
  <c r="C41" i="20"/>
  <c r="B25" i="20" l="1"/>
  <c r="B24" i="20"/>
  <c r="B22" i="20"/>
  <c r="B21" i="20"/>
  <c r="B49" i="20" l="1"/>
  <c r="C49" i="20" s="1"/>
  <c r="C21" i="20"/>
  <c r="C22" i="20"/>
  <c r="C23" i="20"/>
  <c r="C24" i="20"/>
  <c r="C25" i="20"/>
  <c r="C45" i="20"/>
  <c r="C46" i="20"/>
  <c r="G26" i="20"/>
  <c r="G45" i="20"/>
  <c r="G49" i="20"/>
  <c r="C51" i="20"/>
  <c r="C52" i="20"/>
  <c r="C58" i="20"/>
  <c r="C26" i="20"/>
  <c r="D44" i="20"/>
  <c r="D50" i="20"/>
  <c r="C57" i="20"/>
  <c r="G52" i="20"/>
  <c r="G51" i="20"/>
  <c r="C50" i="20"/>
  <c r="C48" i="20"/>
  <c r="C44" i="20"/>
  <c r="H18" i="20"/>
  <c r="H65" i="20" s="1"/>
  <c r="K27" i="3"/>
  <c r="D41" i="20" l="1"/>
  <c r="E41" i="20" s="1"/>
  <c r="H41" i="20" s="1"/>
  <c r="D42" i="20"/>
  <c r="E42" i="20" s="1"/>
  <c r="H42" i="20" s="1"/>
  <c r="C53" i="20"/>
  <c r="C27" i="20"/>
  <c r="C29" i="20"/>
  <c r="D38" i="20" l="1"/>
  <c r="E38" i="20" s="1"/>
  <c r="H38" i="20" s="1"/>
  <c r="D39" i="20"/>
  <c r="E39" i="20" s="1"/>
  <c r="H39" i="20" s="1"/>
  <c r="D48" i="20" l="1"/>
  <c r="H48" i="20" s="1"/>
  <c r="D49" i="20"/>
  <c r="E49" i="20" s="1"/>
  <c r="H49" i="20" s="1"/>
  <c r="D46" i="20"/>
  <c r="E46" i="20" s="1"/>
  <c r="H46" i="20" s="1"/>
  <c r="D45" i="20"/>
  <c r="E45" i="20" s="1"/>
  <c r="H45" i="20" s="1"/>
  <c r="D37" i="20"/>
  <c r="E37" i="20" s="1"/>
  <c r="H37" i="20" s="1"/>
  <c r="D34" i="20"/>
  <c r="E34" i="20" s="1"/>
  <c r="H34" i="20" s="1"/>
  <c r="D36" i="20"/>
  <c r="E36" i="20" s="1"/>
  <c r="H36" i="20" s="1"/>
  <c r="D35" i="20"/>
  <c r="E35" i="20" s="1"/>
  <c r="H35" i="20" s="1"/>
  <c r="D56" i="20"/>
  <c r="E56" i="20" s="1"/>
  <c r="H56" i="20" s="1"/>
  <c r="D58" i="20"/>
  <c r="E58" i="20" s="1"/>
  <c r="H58" i="20" s="1"/>
  <c r="D54" i="20"/>
  <c r="E54" i="20" s="1"/>
  <c r="H54" i="20" s="1"/>
  <c r="D30" i="20"/>
  <c r="E30" i="20" s="1"/>
  <c r="H30" i="20" s="1"/>
  <c r="D29" i="20"/>
  <c r="E29" i="20" s="1"/>
  <c r="H29" i="20" s="1"/>
  <c r="D28" i="20"/>
  <c r="E28" i="20" s="1"/>
  <c r="H28" i="20" s="1"/>
  <c r="D57" i="20" l="1"/>
  <c r="E57" i="20" s="1"/>
  <c r="H57" i="20" s="1"/>
  <c r="D55" i="20"/>
  <c r="E55" i="20" s="1"/>
  <c r="H55" i="20" s="1"/>
  <c r="D52" i="20"/>
  <c r="E52" i="20" s="1"/>
  <c r="H52" i="20" s="1"/>
  <c r="D51" i="20"/>
  <c r="E51" i="20" s="1"/>
  <c r="H51" i="20" s="1"/>
  <c r="D53" i="20"/>
  <c r="E53" i="20" s="1"/>
  <c r="H53" i="20" s="1"/>
  <c r="D27" i="20"/>
  <c r="E27" i="20" s="1"/>
  <c r="H27" i="20" s="1"/>
  <c r="B86" i="24" l="1"/>
  <c r="C86" i="24" s="1"/>
  <c r="B78" i="24"/>
  <c r="C78" i="24" s="1"/>
  <c r="B79" i="24"/>
  <c r="C79" i="24" s="1"/>
  <c r="B77" i="24"/>
  <c r="C77" i="24" s="1"/>
  <c r="B76" i="24"/>
  <c r="C76" i="24" s="1"/>
  <c r="B93" i="24"/>
  <c r="C93" i="24" s="1"/>
  <c r="B85" i="24"/>
  <c r="C85" i="24" s="1"/>
  <c r="B94" i="24"/>
  <c r="C94" i="24" s="1"/>
  <c r="B91" i="24"/>
  <c r="C91" i="24" s="1"/>
  <c r="B83" i="24"/>
  <c r="C83" i="24" s="1"/>
  <c r="B75" i="24"/>
  <c r="C75" i="24" s="1"/>
  <c r="D47" i="20"/>
  <c r="E47" i="20" s="1"/>
  <c r="H47" i="20" s="1"/>
  <c r="D26" i="20"/>
  <c r="E26" i="20" s="1"/>
  <c r="H26" i="20" s="1"/>
  <c r="D23" i="20"/>
  <c r="E23" i="20" s="1"/>
  <c r="H23" i="20" s="1"/>
  <c r="D24" i="20"/>
  <c r="E24" i="20" s="1"/>
  <c r="H24" i="20" s="1"/>
  <c r="B90" i="24"/>
  <c r="C90" i="24" s="1"/>
  <c r="B84" i="24"/>
  <c r="C84" i="24" s="1"/>
  <c r="B74" i="24"/>
  <c r="C74" i="24" s="1"/>
  <c r="B92" i="24"/>
  <c r="C92" i="24" s="1"/>
  <c r="B88" i="24"/>
  <c r="C88" i="24" s="1"/>
  <c r="B89" i="24"/>
  <c r="C89" i="24" s="1"/>
  <c r="B80" i="24"/>
  <c r="C80" i="24" s="1"/>
  <c r="B81" i="24"/>
  <c r="C81" i="24" s="1"/>
  <c r="B87" i="24"/>
  <c r="C87" i="24" s="1"/>
  <c r="B82" i="24"/>
  <c r="C82" i="24" s="1"/>
  <c r="D22" i="20"/>
  <c r="E22" i="20" s="1"/>
  <c r="H22" i="20" s="1"/>
  <c r="D25" i="20"/>
  <c r="E25" i="20" s="1"/>
  <c r="H25" i="20" s="1"/>
  <c r="D21" i="20"/>
  <c r="E21" i="20" s="1"/>
  <c r="I50" i="24" l="1"/>
  <c r="I51" i="24" s="1"/>
  <c r="I52" i="24" s="1"/>
  <c r="I53" i="24" s="1"/>
  <c r="I54" i="24" s="1"/>
  <c r="I55" i="24" s="1"/>
  <c r="I56" i="24" s="1"/>
  <c r="I57" i="24" s="1"/>
  <c r="I58" i="24" s="1"/>
  <c r="I59" i="24" s="1"/>
  <c r="I60" i="24" s="1"/>
  <c r="I61" i="24" s="1"/>
  <c r="I62" i="24" s="1"/>
  <c r="I63" i="24" s="1"/>
  <c r="I64" i="24" s="1"/>
  <c r="I65" i="24" s="1"/>
  <c r="I66" i="24" s="1"/>
  <c r="I67" i="24" s="1"/>
  <c r="I68" i="24" s="1"/>
  <c r="I69" i="24" s="1"/>
  <c r="I70" i="24" s="1"/>
  <c r="E50" i="24"/>
  <c r="E51" i="24" s="1"/>
  <c r="E52" i="24" s="1"/>
  <c r="E53" i="24" s="1"/>
  <c r="E54" i="24" s="1"/>
  <c r="E55" i="24" s="1"/>
  <c r="E56" i="24" s="1"/>
  <c r="E57" i="24" s="1"/>
  <c r="E58" i="24" s="1"/>
  <c r="E59" i="24" s="1"/>
  <c r="E60" i="24" s="1"/>
  <c r="E61" i="24" s="1"/>
  <c r="E62" i="24" s="1"/>
  <c r="E63" i="24" s="1"/>
  <c r="E64" i="24" s="1"/>
  <c r="E65" i="24" s="1"/>
  <c r="E66" i="24" s="1"/>
  <c r="E67" i="24" s="1"/>
  <c r="E68" i="24" s="1"/>
  <c r="E69" i="24" s="1"/>
  <c r="E70" i="24" s="1"/>
  <c r="J50" i="24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N50" i="24"/>
  <c r="R50" i="24"/>
  <c r="B50" i="24"/>
  <c r="G50" i="24"/>
  <c r="G51" i="24" s="1"/>
  <c r="G52" i="24" s="1"/>
  <c r="G53" i="24" s="1"/>
  <c r="G54" i="24" s="1"/>
  <c r="G55" i="24" s="1"/>
  <c r="G56" i="24" s="1"/>
  <c r="G57" i="24" s="1"/>
  <c r="G58" i="24" s="1"/>
  <c r="G59" i="24" s="1"/>
  <c r="G60" i="24" s="1"/>
  <c r="G61" i="24" s="1"/>
  <c r="G62" i="24" s="1"/>
  <c r="G63" i="24" s="1"/>
  <c r="G64" i="24" s="1"/>
  <c r="G65" i="24" s="1"/>
  <c r="G66" i="24" s="1"/>
  <c r="G67" i="24" s="1"/>
  <c r="G68" i="24" s="1"/>
  <c r="G69" i="24" s="1"/>
  <c r="G70" i="24" s="1"/>
  <c r="L50" i="24"/>
  <c r="T50" i="24"/>
  <c r="H50" i="24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H62" i="24" s="1"/>
  <c r="H63" i="24" s="1"/>
  <c r="H64" i="24" s="1"/>
  <c r="H65" i="24" s="1"/>
  <c r="H66" i="24" s="1"/>
  <c r="H67" i="24" s="1"/>
  <c r="H68" i="24" s="1"/>
  <c r="H69" i="24" s="1"/>
  <c r="H70" i="24" s="1"/>
  <c r="Q50" i="24"/>
  <c r="Q51" i="24" s="1"/>
  <c r="Q52" i="24" s="1"/>
  <c r="Q53" i="24" s="1"/>
  <c r="Q54" i="24" s="1"/>
  <c r="Q55" i="24" s="1"/>
  <c r="Q56" i="24" s="1"/>
  <c r="Q57" i="24" s="1"/>
  <c r="Q58" i="24" s="1"/>
  <c r="Q59" i="24" s="1"/>
  <c r="Q60" i="24" s="1"/>
  <c r="Q61" i="24" s="1"/>
  <c r="Q62" i="24" s="1"/>
  <c r="Q63" i="24" s="1"/>
  <c r="Q64" i="24" s="1"/>
  <c r="Q65" i="24" s="1"/>
  <c r="Q66" i="24" s="1"/>
  <c r="Q67" i="24" s="1"/>
  <c r="Q68" i="24" s="1"/>
  <c r="Q69" i="24" s="1"/>
  <c r="Q70" i="24" s="1"/>
  <c r="F50" i="24"/>
  <c r="K50" i="24"/>
  <c r="O50" i="24"/>
  <c r="O51" i="24" s="1"/>
  <c r="O52" i="24" s="1"/>
  <c r="O53" i="24" s="1"/>
  <c r="O54" i="24" s="1"/>
  <c r="O55" i="24" s="1"/>
  <c r="O56" i="24" s="1"/>
  <c r="O57" i="24" s="1"/>
  <c r="O58" i="24" s="1"/>
  <c r="O59" i="24" s="1"/>
  <c r="O60" i="24" s="1"/>
  <c r="O61" i="24" s="1"/>
  <c r="O62" i="24" s="1"/>
  <c r="O63" i="24" s="1"/>
  <c r="O64" i="24" s="1"/>
  <c r="O65" i="24" s="1"/>
  <c r="O66" i="24" s="1"/>
  <c r="O67" i="24" s="1"/>
  <c r="O68" i="24" s="1"/>
  <c r="O69" i="24" s="1"/>
  <c r="O70" i="24" s="1"/>
  <c r="S50" i="24"/>
  <c r="S51" i="24" s="1"/>
  <c r="S52" i="24" s="1"/>
  <c r="S53" i="24" s="1"/>
  <c r="S54" i="24" s="1"/>
  <c r="S55" i="24" s="1"/>
  <c r="S56" i="24" s="1"/>
  <c r="S57" i="24" s="1"/>
  <c r="S58" i="24" s="1"/>
  <c r="S59" i="24" s="1"/>
  <c r="S60" i="24" s="1"/>
  <c r="S61" i="24" s="1"/>
  <c r="S62" i="24" s="1"/>
  <c r="S63" i="24" s="1"/>
  <c r="S64" i="24" s="1"/>
  <c r="S65" i="24" s="1"/>
  <c r="S66" i="24" s="1"/>
  <c r="S67" i="24" s="1"/>
  <c r="S68" i="24" s="1"/>
  <c r="S69" i="24" s="1"/>
  <c r="S70" i="24" s="1"/>
  <c r="C50" i="24"/>
  <c r="P50" i="24"/>
  <c r="P51" i="24" s="1"/>
  <c r="P52" i="24" s="1"/>
  <c r="P53" i="24" s="1"/>
  <c r="P54" i="24" s="1"/>
  <c r="P55" i="24" s="1"/>
  <c r="P56" i="24" s="1"/>
  <c r="P57" i="24" s="1"/>
  <c r="P58" i="24" s="1"/>
  <c r="P59" i="24" s="1"/>
  <c r="P60" i="24" s="1"/>
  <c r="P61" i="24" s="1"/>
  <c r="P62" i="24" s="1"/>
  <c r="P63" i="24" s="1"/>
  <c r="P64" i="24" s="1"/>
  <c r="P65" i="24" s="1"/>
  <c r="P66" i="24" s="1"/>
  <c r="P67" i="24" s="1"/>
  <c r="P68" i="24" s="1"/>
  <c r="P69" i="24" s="1"/>
  <c r="P70" i="24" s="1"/>
  <c r="D50" i="24"/>
  <c r="M50" i="24"/>
  <c r="U50" i="24"/>
  <c r="K51" i="24"/>
  <c r="K52" i="24" s="1"/>
  <c r="K53" i="24" s="1"/>
  <c r="K54" i="24" s="1"/>
  <c r="K55" i="24" s="1"/>
  <c r="K56" i="24" s="1"/>
  <c r="K57" i="24" s="1"/>
  <c r="K58" i="24" s="1"/>
  <c r="K59" i="24" s="1"/>
  <c r="K60" i="24" s="1"/>
  <c r="K61" i="24" s="1"/>
  <c r="K62" i="24" s="1"/>
  <c r="K63" i="24" s="1"/>
  <c r="K64" i="24" s="1"/>
  <c r="K65" i="24" s="1"/>
  <c r="K66" i="24" s="1"/>
  <c r="K67" i="24" s="1"/>
  <c r="K68" i="24" s="1"/>
  <c r="K69" i="24" s="1"/>
  <c r="K70" i="24" s="1"/>
  <c r="H21" i="20"/>
  <c r="K40" i="20" s="1"/>
  <c r="B51" i="24"/>
  <c r="B52" i="24" s="1"/>
  <c r="B53" i="24" s="1"/>
  <c r="B54" i="24" s="1"/>
  <c r="D51" i="24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D62" i="24" s="1"/>
  <c r="D63" i="24" s="1"/>
  <c r="D64" i="24" s="1"/>
  <c r="D65" i="24" s="1"/>
  <c r="D66" i="24" s="1"/>
  <c r="D67" i="24" s="1"/>
  <c r="D68" i="24" s="1"/>
  <c r="D69" i="24" s="1"/>
  <c r="D70" i="24" s="1"/>
  <c r="R51" i="24"/>
  <c r="R52" i="24" s="1"/>
  <c r="R53" i="24" s="1"/>
  <c r="R54" i="24" s="1"/>
  <c r="R55" i="24" s="1"/>
  <c r="R56" i="24" s="1"/>
  <c r="R57" i="24" s="1"/>
  <c r="R58" i="24" s="1"/>
  <c r="R59" i="24" s="1"/>
  <c r="R60" i="24" s="1"/>
  <c r="R61" i="24" s="1"/>
  <c r="R62" i="24" s="1"/>
  <c r="R63" i="24" s="1"/>
  <c r="R64" i="24" s="1"/>
  <c r="R65" i="24" s="1"/>
  <c r="R66" i="24" s="1"/>
  <c r="R67" i="24" s="1"/>
  <c r="R68" i="24" s="1"/>
  <c r="R69" i="24" s="1"/>
  <c r="R70" i="24" s="1"/>
  <c r="T51" i="24"/>
  <c r="T52" i="24" s="1"/>
  <c r="T53" i="24" s="1"/>
  <c r="T54" i="24" s="1"/>
  <c r="T55" i="24" s="1"/>
  <c r="T56" i="24" s="1"/>
  <c r="T57" i="24" s="1"/>
  <c r="T58" i="24" s="1"/>
  <c r="T59" i="24" s="1"/>
  <c r="T60" i="24" s="1"/>
  <c r="T61" i="24" s="1"/>
  <c r="T62" i="24" s="1"/>
  <c r="T63" i="24" s="1"/>
  <c r="T64" i="24" s="1"/>
  <c r="T65" i="24" s="1"/>
  <c r="T66" i="24" s="1"/>
  <c r="T67" i="24" s="1"/>
  <c r="T68" i="24" s="1"/>
  <c r="T69" i="24" s="1"/>
  <c r="T70" i="24" s="1"/>
  <c r="C51" i="24"/>
  <c r="C52" i="24" s="1"/>
  <c r="C53" i="24" s="1"/>
  <c r="C54" i="24" s="1"/>
  <c r="C55" i="24" s="1"/>
  <c r="C56" i="24" s="1"/>
  <c r="C57" i="24" s="1"/>
  <c r="C58" i="24" s="1"/>
  <c r="C59" i="24" s="1"/>
  <c r="C60" i="24" s="1"/>
  <c r="C61" i="24" s="1"/>
  <c r="C62" i="24" s="1"/>
  <c r="C63" i="24" s="1"/>
  <c r="C64" i="24" s="1"/>
  <c r="C65" i="24" s="1"/>
  <c r="C66" i="24" s="1"/>
  <c r="C67" i="24" s="1"/>
  <c r="C68" i="24" s="1"/>
  <c r="C69" i="24" s="1"/>
  <c r="C70" i="24" s="1"/>
  <c r="C35" i="24" s="1"/>
  <c r="U51" i="24"/>
  <c r="U52" i="24" s="1"/>
  <c r="U53" i="24" s="1"/>
  <c r="U54" i="24" s="1"/>
  <c r="U55" i="24" s="1"/>
  <c r="U56" i="24" s="1"/>
  <c r="U57" i="24" s="1"/>
  <c r="U58" i="24" s="1"/>
  <c r="U59" i="24" s="1"/>
  <c r="U60" i="24" s="1"/>
  <c r="U61" i="24" s="1"/>
  <c r="U62" i="24" s="1"/>
  <c r="U63" i="24" s="1"/>
  <c r="U64" i="24" s="1"/>
  <c r="U65" i="24" s="1"/>
  <c r="U66" i="24" s="1"/>
  <c r="U67" i="24" s="1"/>
  <c r="U68" i="24" s="1"/>
  <c r="U69" i="24" s="1"/>
  <c r="U70" i="24" s="1"/>
  <c r="N51" i="24"/>
  <c r="N52" i="24" s="1"/>
  <c r="N53" i="24" s="1"/>
  <c r="N54" i="24" s="1"/>
  <c r="N55" i="24" s="1"/>
  <c r="N56" i="24" s="1"/>
  <c r="N57" i="24" s="1"/>
  <c r="N58" i="24" s="1"/>
  <c r="N59" i="24" s="1"/>
  <c r="N60" i="24" s="1"/>
  <c r="N61" i="24" s="1"/>
  <c r="N62" i="24" s="1"/>
  <c r="N63" i="24" s="1"/>
  <c r="N64" i="24" s="1"/>
  <c r="N65" i="24" s="1"/>
  <c r="N66" i="24" s="1"/>
  <c r="N67" i="24" s="1"/>
  <c r="N68" i="24" s="1"/>
  <c r="N69" i="24" s="1"/>
  <c r="N70" i="24" s="1"/>
  <c r="M51" i="24"/>
  <c r="M52" i="24" s="1"/>
  <c r="M53" i="24" s="1"/>
  <c r="M54" i="24" s="1"/>
  <c r="M55" i="24" s="1"/>
  <c r="M56" i="24" s="1"/>
  <c r="M57" i="24" s="1"/>
  <c r="M58" i="24" s="1"/>
  <c r="M59" i="24" s="1"/>
  <c r="M60" i="24" s="1"/>
  <c r="M61" i="24" s="1"/>
  <c r="M62" i="24" s="1"/>
  <c r="M63" i="24" s="1"/>
  <c r="M64" i="24" s="1"/>
  <c r="M65" i="24" s="1"/>
  <c r="M66" i="24" s="1"/>
  <c r="M67" i="24" s="1"/>
  <c r="M68" i="24" s="1"/>
  <c r="M69" i="24" s="1"/>
  <c r="M70" i="24" s="1"/>
  <c r="L51" i="24"/>
  <c r="L52" i="24" s="1"/>
  <c r="L53" i="24" s="1"/>
  <c r="L54" i="24" s="1"/>
  <c r="L55" i="24" s="1"/>
  <c r="L56" i="24" s="1"/>
  <c r="L57" i="24" s="1"/>
  <c r="L58" i="24" s="1"/>
  <c r="L59" i="24" s="1"/>
  <c r="L60" i="24" s="1"/>
  <c r="L61" i="24" s="1"/>
  <c r="L62" i="24" s="1"/>
  <c r="L63" i="24" s="1"/>
  <c r="L64" i="24" s="1"/>
  <c r="L65" i="24" s="1"/>
  <c r="L66" i="24" s="1"/>
  <c r="L67" i="24" s="1"/>
  <c r="L68" i="24" s="1"/>
  <c r="L69" i="24" s="1"/>
  <c r="L70" i="24" s="1"/>
  <c r="F51" i="24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F62" i="24" s="1"/>
  <c r="F63" i="24" s="1"/>
  <c r="F64" i="24" s="1"/>
  <c r="F65" i="24" s="1"/>
  <c r="F66" i="24" s="1"/>
  <c r="F67" i="24" s="1"/>
  <c r="F68" i="24" s="1"/>
  <c r="F69" i="24" s="1"/>
  <c r="F70" i="24" s="1"/>
  <c r="D87" i="24"/>
  <c r="D80" i="24"/>
  <c r="D75" i="24"/>
  <c r="D85" i="24"/>
  <c r="D88" i="24"/>
  <c r="D74" i="24"/>
  <c r="D90" i="24"/>
  <c r="D78" i="24"/>
  <c r="D76" i="24"/>
  <c r="D91" i="24"/>
  <c r="D81" i="24"/>
  <c r="D89" i="24"/>
  <c r="D94" i="24"/>
  <c r="D77" i="24"/>
  <c r="D92" i="24"/>
  <c r="D84" i="24"/>
  <c r="D86" i="24"/>
  <c r="D79" i="24"/>
  <c r="D82" i="24"/>
  <c r="D83" i="24"/>
  <c r="D93" i="24"/>
  <c r="H59" i="20" l="1"/>
  <c r="C32" i="24"/>
  <c r="C25" i="24"/>
  <c r="C20" i="24"/>
  <c r="C24" i="24"/>
  <c r="C30" i="24"/>
  <c r="C31" i="24"/>
  <c r="C28" i="24"/>
  <c r="C18" i="24"/>
  <c r="C17" i="24"/>
  <c r="C26" i="24"/>
  <c r="C21" i="24"/>
  <c r="C16" i="24"/>
  <c r="C34" i="24"/>
  <c r="C23" i="24"/>
  <c r="C27" i="24"/>
  <c r="C33" i="24"/>
  <c r="C22" i="24"/>
  <c r="B16" i="24"/>
  <c r="C19" i="24"/>
  <c r="C15" i="24"/>
  <c r="C29" i="24"/>
  <c r="B17" i="24"/>
  <c r="B18" i="24"/>
  <c r="B15" i="24"/>
  <c r="B55" i="24"/>
  <c r="B19" i="24"/>
  <c r="D20" i="24"/>
  <c r="E79" i="24"/>
  <c r="E77" i="24"/>
  <c r="D18" i="24"/>
  <c r="E81" i="24"/>
  <c r="D22" i="24"/>
  <c r="E78" i="24"/>
  <c r="D19" i="24"/>
  <c r="E85" i="24"/>
  <c r="D26" i="24"/>
  <c r="E82" i="24"/>
  <c r="D23" i="24"/>
  <c r="D27" i="24"/>
  <c r="E86" i="24"/>
  <c r="E92" i="24"/>
  <c r="D33" i="24"/>
  <c r="E89" i="24"/>
  <c r="D30" i="24"/>
  <c r="D21" i="24"/>
  <c r="E80" i="24"/>
  <c r="E93" i="24"/>
  <c r="D34" i="24"/>
  <c r="E84" i="24"/>
  <c r="D25" i="24"/>
  <c r="D32" i="24"/>
  <c r="E91" i="24"/>
  <c r="E74" i="24"/>
  <c r="D15" i="24"/>
  <c r="E83" i="24"/>
  <c r="D24" i="24"/>
  <c r="D35" i="24"/>
  <c r="E94" i="24"/>
  <c r="E76" i="24"/>
  <c r="D17" i="24"/>
  <c r="D31" i="24"/>
  <c r="E90" i="24"/>
  <c r="D29" i="24"/>
  <c r="E88" i="24"/>
  <c r="D28" i="24"/>
  <c r="E87" i="24"/>
  <c r="D16" i="24"/>
  <c r="E75" i="24"/>
  <c r="H60" i="20" l="1"/>
  <c r="H61" i="20" s="1"/>
  <c r="H64" i="20" s="1"/>
  <c r="B56" i="24"/>
  <c r="B20" i="24"/>
  <c r="F80" i="24"/>
  <c r="E21" i="24"/>
  <c r="F94" i="24"/>
  <c r="E35" i="24"/>
  <c r="F74" i="24"/>
  <c r="E15" i="24"/>
  <c r="F84" i="24"/>
  <c r="E25" i="24"/>
  <c r="F92" i="24"/>
  <c r="E33" i="24"/>
  <c r="F82" i="24"/>
  <c r="E23" i="24"/>
  <c r="F78" i="24"/>
  <c r="E19" i="24"/>
  <c r="F77" i="24"/>
  <c r="E18" i="24"/>
  <c r="E31" i="24"/>
  <c r="F90" i="24"/>
  <c r="F75" i="24"/>
  <c r="E16" i="24"/>
  <c r="F86" i="24"/>
  <c r="E27" i="24"/>
  <c r="F79" i="24"/>
  <c r="E20" i="24"/>
  <c r="F87" i="24"/>
  <c r="E28" i="24"/>
  <c r="F88" i="24"/>
  <c r="E29" i="24"/>
  <c r="F91" i="24"/>
  <c r="E32" i="24"/>
  <c r="F76" i="24"/>
  <c r="E17" i="24"/>
  <c r="F83" i="24"/>
  <c r="E24" i="24"/>
  <c r="F93" i="24"/>
  <c r="E34" i="24"/>
  <c r="F89" i="24"/>
  <c r="E30" i="24"/>
  <c r="F85" i="24"/>
  <c r="E26" i="24"/>
  <c r="F81" i="24"/>
  <c r="E22" i="24"/>
  <c r="H66" i="20" l="1"/>
  <c r="B57" i="24"/>
  <c r="B21" i="24"/>
  <c r="G85" i="24"/>
  <c r="F26" i="24"/>
  <c r="G93" i="24"/>
  <c r="F34" i="24"/>
  <c r="G76" i="24"/>
  <c r="F17" i="24"/>
  <c r="F29" i="24"/>
  <c r="G88" i="24"/>
  <c r="G79" i="24"/>
  <c r="F20" i="24"/>
  <c r="G75" i="24"/>
  <c r="F16" i="24"/>
  <c r="G77" i="24"/>
  <c r="F18" i="24"/>
  <c r="G82" i="24"/>
  <c r="F23" i="24"/>
  <c r="G84" i="24"/>
  <c r="F25" i="24"/>
  <c r="G94" i="24"/>
  <c r="F35" i="24"/>
  <c r="G90" i="24"/>
  <c r="F31" i="24"/>
  <c r="G81" i="24"/>
  <c r="F22" i="24"/>
  <c r="F30" i="24"/>
  <c r="G89" i="24"/>
  <c r="G83" i="24"/>
  <c r="F24" i="24"/>
  <c r="G91" i="24"/>
  <c r="F32" i="24"/>
  <c r="G87" i="24"/>
  <c r="F28" i="24"/>
  <c r="G86" i="24"/>
  <c r="F27" i="24"/>
  <c r="G78" i="24"/>
  <c r="F19" i="24"/>
  <c r="G92" i="24"/>
  <c r="F33" i="24"/>
  <c r="G74" i="24"/>
  <c r="F15" i="24"/>
  <c r="G80" i="24"/>
  <c r="F21" i="24"/>
  <c r="B58" i="24" l="1"/>
  <c r="B22" i="24"/>
  <c r="H88" i="24"/>
  <c r="G29" i="24"/>
  <c r="H74" i="24"/>
  <c r="G15" i="24"/>
  <c r="H87" i="24"/>
  <c r="G28" i="24"/>
  <c r="H81" i="24"/>
  <c r="G22" i="24"/>
  <c r="G23" i="24"/>
  <c r="H82" i="24"/>
  <c r="H89" i="24"/>
  <c r="G30" i="24"/>
  <c r="H78" i="24"/>
  <c r="G19" i="24"/>
  <c r="H83" i="24"/>
  <c r="G24" i="24"/>
  <c r="H94" i="24"/>
  <c r="G35" i="24"/>
  <c r="H75" i="24"/>
  <c r="G16" i="24"/>
  <c r="H93" i="24"/>
  <c r="G34" i="24"/>
  <c r="H80" i="24"/>
  <c r="G21" i="24"/>
  <c r="H92" i="24"/>
  <c r="G33" i="24"/>
  <c r="H86" i="24"/>
  <c r="G27" i="24"/>
  <c r="H91" i="24"/>
  <c r="G32" i="24"/>
  <c r="G31" i="24"/>
  <c r="H90" i="24"/>
  <c r="G25" i="24"/>
  <c r="H84" i="24"/>
  <c r="H77" i="24"/>
  <c r="G18" i="24"/>
  <c r="H79" i="24"/>
  <c r="G20" i="24"/>
  <c r="H76" i="24"/>
  <c r="G17" i="24"/>
  <c r="H85" i="24"/>
  <c r="G26" i="24"/>
  <c r="B59" i="24" l="1"/>
  <c r="B23" i="24"/>
  <c r="I90" i="24"/>
  <c r="H31" i="24"/>
  <c r="I76" i="24"/>
  <c r="H17" i="24"/>
  <c r="I77" i="24"/>
  <c r="H18" i="24"/>
  <c r="I86" i="24"/>
  <c r="H27" i="24"/>
  <c r="I80" i="24"/>
  <c r="H21" i="24"/>
  <c r="I75" i="24"/>
  <c r="H16" i="24"/>
  <c r="H24" i="24"/>
  <c r="I83" i="24"/>
  <c r="I89" i="24"/>
  <c r="H30" i="24"/>
  <c r="I81" i="24"/>
  <c r="H22" i="24"/>
  <c r="H15" i="24"/>
  <c r="I74" i="24"/>
  <c r="I84" i="24"/>
  <c r="H25" i="24"/>
  <c r="I82" i="24"/>
  <c r="H23" i="24"/>
  <c r="H26" i="24"/>
  <c r="I85" i="24"/>
  <c r="I79" i="24"/>
  <c r="H20" i="24"/>
  <c r="I91" i="24"/>
  <c r="H32" i="24"/>
  <c r="I92" i="24"/>
  <c r="H33" i="24"/>
  <c r="I93" i="24"/>
  <c r="H34" i="24"/>
  <c r="I94" i="24"/>
  <c r="H35" i="24"/>
  <c r="I78" i="24"/>
  <c r="H19" i="24"/>
  <c r="I87" i="24"/>
  <c r="H28" i="24"/>
  <c r="I88" i="24"/>
  <c r="H29" i="24"/>
  <c r="B60" i="24" l="1"/>
  <c r="B24" i="24"/>
  <c r="J74" i="24"/>
  <c r="I15" i="24"/>
  <c r="J87" i="24"/>
  <c r="I28" i="24"/>
  <c r="I35" i="24"/>
  <c r="J94" i="24"/>
  <c r="J92" i="24"/>
  <c r="I33" i="24"/>
  <c r="J79" i="24"/>
  <c r="I20" i="24"/>
  <c r="J82" i="24"/>
  <c r="I23" i="24"/>
  <c r="J89" i="24"/>
  <c r="I30" i="24"/>
  <c r="J75" i="24"/>
  <c r="I16" i="24"/>
  <c r="J86" i="24"/>
  <c r="I27" i="24"/>
  <c r="J76" i="24"/>
  <c r="I17" i="24"/>
  <c r="I26" i="24"/>
  <c r="J85" i="24"/>
  <c r="J83" i="24"/>
  <c r="I24" i="24"/>
  <c r="J88" i="24"/>
  <c r="I29" i="24"/>
  <c r="J78" i="24"/>
  <c r="I19" i="24"/>
  <c r="J93" i="24"/>
  <c r="I34" i="24"/>
  <c r="J91" i="24"/>
  <c r="I32" i="24"/>
  <c r="J84" i="24"/>
  <c r="I25" i="24"/>
  <c r="J81" i="24"/>
  <c r="I22" i="24"/>
  <c r="J80" i="24"/>
  <c r="I21" i="24"/>
  <c r="I18" i="24"/>
  <c r="J77" i="24"/>
  <c r="I31" i="24"/>
  <c r="J90" i="24"/>
  <c r="B61" i="24" l="1"/>
  <c r="B25" i="24"/>
  <c r="K81" i="24"/>
  <c r="J22" i="24"/>
  <c r="K91" i="24"/>
  <c r="J32" i="24"/>
  <c r="K78" i="24"/>
  <c r="J19" i="24"/>
  <c r="J24" i="24"/>
  <c r="K83" i="24"/>
  <c r="K76" i="24"/>
  <c r="J17" i="24"/>
  <c r="K75" i="24"/>
  <c r="J16" i="24"/>
  <c r="J23" i="24"/>
  <c r="K82" i="24"/>
  <c r="K92" i="24"/>
  <c r="J33" i="24"/>
  <c r="K87" i="24"/>
  <c r="J28" i="24"/>
  <c r="K77" i="24"/>
  <c r="J18" i="24"/>
  <c r="K90" i="24"/>
  <c r="J31" i="24"/>
  <c r="J26" i="24"/>
  <c r="K85" i="24"/>
  <c r="K94" i="24"/>
  <c r="J35" i="24"/>
  <c r="J21" i="24"/>
  <c r="K80" i="24"/>
  <c r="K84" i="24"/>
  <c r="J25" i="24"/>
  <c r="J34" i="24"/>
  <c r="K93" i="24"/>
  <c r="K88" i="24"/>
  <c r="J29" i="24"/>
  <c r="K86" i="24"/>
  <c r="J27" i="24"/>
  <c r="J30" i="24"/>
  <c r="K89" i="24"/>
  <c r="J20" i="24"/>
  <c r="K79" i="24"/>
  <c r="K74" i="24"/>
  <c r="J15" i="24"/>
  <c r="B62" i="24" l="1"/>
  <c r="B26" i="24"/>
  <c r="L79" i="24"/>
  <c r="K20" i="24"/>
  <c r="L80" i="24"/>
  <c r="K21" i="24"/>
  <c r="L93" i="24"/>
  <c r="K34" i="24"/>
  <c r="L85" i="24"/>
  <c r="K26" i="24"/>
  <c r="L83" i="24"/>
  <c r="K24" i="24"/>
  <c r="K27" i="24"/>
  <c r="L86" i="24"/>
  <c r="K18" i="24"/>
  <c r="L77" i="24"/>
  <c r="L92" i="24"/>
  <c r="K33" i="24"/>
  <c r="L75" i="24"/>
  <c r="K16" i="24"/>
  <c r="L91" i="24"/>
  <c r="K32" i="24"/>
  <c r="L89" i="24"/>
  <c r="K30" i="24"/>
  <c r="L82" i="24"/>
  <c r="K23" i="24"/>
  <c r="L74" i="24"/>
  <c r="K15" i="24"/>
  <c r="K29" i="24"/>
  <c r="L88" i="24"/>
  <c r="L84" i="24"/>
  <c r="K25" i="24"/>
  <c r="L94" i="24"/>
  <c r="K35" i="24"/>
  <c r="L90" i="24"/>
  <c r="K31" i="24"/>
  <c r="L87" i="24"/>
  <c r="K28" i="24"/>
  <c r="L76" i="24"/>
  <c r="K17" i="24"/>
  <c r="K19" i="24"/>
  <c r="L78" i="24"/>
  <c r="L81" i="24"/>
  <c r="K22" i="24"/>
  <c r="B63" i="24" l="1"/>
  <c r="B27" i="24"/>
  <c r="M88" i="24"/>
  <c r="L29" i="24"/>
  <c r="M78" i="24"/>
  <c r="L19" i="24"/>
  <c r="M86" i="24"/>
  <c r="L27" i="24"/>
  <c r="L28" i="24"/>
  <c r="M87" i="24"/>
  <c r="M94" i="24"/>
  <c r="L35" i="24"/>
  <c r="M82" i="24"/>
  <c r="L23" i="24"/>
  <c r="M91" i="24"/>
  <c r="L32" i="24"/>
  <c r="M92" i="24"/>
  <c r="L33" i="24"/>
  <c r="L26" i="24"/>
  <c r="M85" i="24"/>
  <c r="M80" i="24"/>
  <c r="L21" i="24"/>
  <c r="L18" i="24"/>
  <c r="M77" i="24"/>
  <c r="M81" i="24"/>
  <c r="L22" i="24"/>
  <c r="L17" i="24"/>
  <c r="M76" i="24"/>
  <c r="M90" i="24"/>
  <c r="L31" i="24"/>
  <c r="M84" i="24"/>
  <c r="L25" i="24"/>
  <c r="L15" i="24"/>
  <c r="M74" i="24"/>
  <c r="M89" i="24"/>
  <c r="L30" i="24"/>
  <c r="M75" i="24"/>
  <c r="L16" i="24"/>
  <c r="M83" i="24"/>
  <c r="L24" i="24"/>
  <c r="M93" i="24"/>
  <c r="L34" i="24"/>
  <c r="M79" i="24"/>
  <c r="L20" i="24"/>
  <c r="B64" i="24" l="1"/>
  <c r="B28" i="24"/>
  <c r="N74" i="24"/>
  <c r="M15" i="24"/>
  <c r="N87" i="24"/>
  <c r="M28" i="24"/>
  <c r="N93" i="24"/>
  <c r="M34" i="24"/>
  <c r="N75" i="24"/>
  <c r="M16" i="24"/>
  <c r="N90" i="24"/>
  <c r="M31" i="24"/>
  <c r="N81" i="24"/>
  <c r="M22" i="24"/>
  <c r="N80" i="24"/>
  <c r="M21" i="24"/>
  <c r="N92" i="24"/>
  <c r="M33" i="24"/>
  <c r="M23" i="24"/>
  <c r="N82" i="24"/>
  <c r="N78" i="24"/>
  <c r="M19" i="24"/>
  <c r="N85" i="24"/>
  <c r="M26" i="24"/>
  <c r="N76" i="24"/>
  <c r="M17" i="24"/>
  <c r="N77" i="24"/>
  <c r="M18" i="24"/>
  <c r="N79" i="24"/>
  <c r="M20" i="24"/>
  <c r="N83" i="24"/>
  <c r="M24" i="24"/>
  <c r="N89" i="24"/>
  <c r="M30" i="24"/>
  <c r="N84" i="24"/>
  <c r="M25" i="24"/>
  <c r="M32" i="24"/>
  <c r="N91" i="24"/>
  <c r="N94" i="24"/>
  <c r="M35" i="24"/>
  <c r="N86" i="24"/>
  <c r="M27" i="24"/>
  <c r="N88" i="24"/>
  <c r="M29" i="24"/>
  <c r="B65" i="24" l="1"/>
  <c r="B29" i="24"/>
  <c r="O79" i="24"/>
  <c r="N20" i="24"/>
  <c r="N28" i="24"/>
  <c r="O87" i="24"/>
  <c r="O76" i="24"/>
  <c r="N17" i="24"/>
  <c r="N22" i="24"/>
  <c r="O81" i="24"/>
  <c r="N23" i="24"/>
  <c r="O82" i="24"/>
  <c r="O91" i="24"/>
  <c r="N32" i="24"/>
  <c r="O86" i="24"/>
  <c r="N27" i="24"/>
  <c r="O89" i="24"/>
  <c r="N30" i="24"/>
  <c r="N19" i="24"/>
  <c r="O78" i="24"/>
  <c r="O92" i="24"/>
  <c r="N33" i="24"/>
  <c r="O75" i="24"/>
  <c r="N16" i="24"/>
  <c r="O88" i="24"/>
  <c r="N29" i="24"/>
  <c r="O94" i="24"/>
  <c r="N35" i="24"/>
  <c r="N25" i="24"/>
  <c r="O84" i="24"/>
  <c r="O83" i="24"/>
  <c r="N24" i="24"/>
  <c r="O77" i="24"/>
  <c r="N18" i="24"/>
  <c r="O85" i="24"/>
  <c r="N26" i="24"/>
  <c r="O80" i="24"/>
  <c r="N21" i="24"/>
  <c r="N31" i="24"/>
  <c r="O90" i="24"/>
  <c r="O93" i="24"/>
  <c r="N34" i="24"/>
  <c r="O74" i="24"/>
  <c r="N15" i="24"/>
  <c r="B66" i="24" l="1"/>
  <c r="B30" i="24"/>
  <c r="P84" i="24"/>
  <c r="O25" i="24"/>
  <c r="O28" i="24"/>
  <c r="P87" i="24"/>
  <c r="O21" i="24"/>
  <c r="P80" i="24"/>
  <c r="P92" i="24"/>
  <c r="O33" i="24"/>
  <c r="P90" i="24"/>
  <c r="O31" i="24"/>
  <c r="P78" i="24"/>
  <c r="O19" i="24"/>
  <c r="O23" i="24"/>
  <c r="P82" i="24"/>
  <c r="P81" i="24"/>
  <c r="O22" i="24"/>
  <c r="P93" i="24"/>
  <c r="O34" i="24"/>
  <c r="O18" i="24"/>
  <c r="P77" i="24"/>
  <c r="O29" i="24"/>
  <c r="P88" i="24"/>
  <c r="O30" i="24"/>
  <c r="P89" i="24"/>
  <c r="O32" i="24"/>
  <c r="P91" i="24"/>
  <c r="O15" i="24"/>
  <c r="P74" i="24"/>
  <c r="P85" i="24"/>
  <c r="O26" i="24"/>
  <c r="O24" i="24"/>
  <c r="P83" i="24"/>
  <c r="P94" i="24"/>
  <c r="O35" i="24"/>
  <c r="O16" i="24"/>
  <c r="P75" i="24"/>
  <c r="O27" i="24"/>
  <c r="P86" i="24"/>
  <c r="P76" i="24"/>
  <c r="O17" i="24"/>
  <c r="P79" i="24"/>
  <c r="O20" i="24"/>
  <c r="B67" i="24" l="1"/>
  <c r="B31" i="24"/>
  <c r="Q89" i="24"/>
  <c r="P30" i="24"/>
  <c r="P16" i="24"/>
  <c r="Q75" i="24"/>
  <c r="Q74" i="24"/>
  <c r="P15" i="24"/>
  <c r="P18" i="24"/>
  <c r="Q77" i="24"/>
  <c r="P22" i="24"/>
  <c r="Q81" i="24"/>
  <c r="P33" i="24"/>
  <c r="Q92" i="24"/>
  <c r="P27" i="24"/>
  <c r="Q86" i="24"/>
  <c r="Q91" i="24"/>
  <c r="P32" i="24"/>
  <c r="P29" i="24"/>
  <c r="Q88" i="24"/>
  <c r="P23" i="24"/>
  <c r="Q82" i="24"/>
  <c r="Q80" i="24"/>
  <c r="P21" i="24"/>
  <c r="P24" i="24"/>
  <c r="Q83" i="24"/>
  <c r="P28" i="24"/>
  <c r="Q87" i="24"/>
  <c r="P17" i="24"/>
  <c r="Q76" i="24"/>
  <c r="P19" i="24"/>
  <c r="Q78" i="24"/>
  <c r="Q79" i="24"/>
  <c r="P20" i="24"/>
  <c r="Q94" i="24"/>
  <c r="P35" i="24"/>
  <c r="P26" i="24"/>
  <c r="Q85" i="24"/>
  <c r="Q93" i="24"/>
  <c r="P34" i="24"/>
  <c r="Q90" i="24"/>
  <c r="P31" i="24"/>
  <c r="P25" i="24"/>
  <c r="Q84" i="24"/>
  <c r="B68" i="24" l="1"/>
  <c r="B32" i="24"/>
  <c r="Q17" i="24"/>
  <c r="R76" i="24"/>
  <c r="R77" i="24"/>
  <c r="Q18" i="24"/>
  <c r="Q16" i="24"/>
  <c r="R75" i="24"/>
  <c r="Q24" i="24"/>
  <c r="R83" i="24"/>
  <c r="Q23" i="24"/>
  <c r="R82" i="24"/>
  <c r="R92" i="24"/>
  <c r="Q33" i="24"/>
  <c r="R90" i="24"/>
  <c r="Q31" i="24"/>
  <c r="Q20" i="24"/>
  <c r="R79" i="24"/>
  <c r="Q32" i="24"/>
  <c r="R91" i="24"/>
  <c r="Q25" i="24"/>
  <c r="R84" i="24"/>
  <c r="R87" i="24"/>
  <c r="Q28" i="24"/>
  <c r="Q29" i="24"/>
  <c r="R88" i="24"/>
  <c r="R86" i="24"/>
  <c r="Q27" i="24"/>
  <c r="Q22" i="24"/>
  <c r="R81" i="24"/>
  <c r="Q26" i="24"/>
  <c r="R85" i="24"/>
  <c r="R78" i="24"/>
  <c r="Q19" i="24"/>
  <c r="R93" i="24"/>
  <c r="Q34" i="24"/>
  <c r="R94" i="24"/>
  <c r="Q35" i="24"/>
  <c r="R80" i="24"/>
  <c r="Q21" i="24"/>
  <c r="R74" i="24"/>
  <c r="Q15" i="24"/>
  <c r="Q30" i="24"/>
  <c r="R89" i="24"/>
  <c r="B69" i="24" l="1"/>
  <c r="B33" i="24"/>
  <c r="R22" i="24"/>
  <c r="S81" i="24"/>
  <c r="S84" i="24"/>
  <c r="R25" i="24"/>
  <c r="S88" i="24"/>
  <c r="R29" i="24"/>
  <c r="S79" i="24"/>
  <c r="R20" i="24"/>
  <c r="S83" i="24"/>
  <c r="R24" i="24"/>
  <c r="R15" i="24"/>
  <c r="S74" i="24"/>
  <c r="R35" i="24"/>
  <c r="S94" i="24"/>
  <c r="S78" i="24"/>
  <c r="R19" i="24"/>
  <c r="R33" i="24"/>
  <c r="S92" i="24"/>
  <c r="S77" i="24"/>
  <c r="R18" i="24"/>
  <c r="R30" i="24"/>
  <c r="S89" i="24"/>
  <c r="S85" i="24"/>
  <c r="R26" i="24"/>
  <c r="R32" i="24"/>
  <c r="S91" i="24"/>
  <c r="S82" i="24"/>
  <c r="R23" i="24"/>
  <c r="S75" i="24"/>
  <c r="R16" i="24"/>
  <c r="S76" i="24"/>
  <c r="R17" i="24"/>
  <c r="S80" i="24"/>
  <c r="R21" i="24"/>
  <c r="R34" i="24"/>
  <c r="S93" i="24"/>
  <c r="S86" i="24"/>
  <c r="R27" i="24"/>
  <c r="S87" i="24"/>
  <c r="R28" i="24"/>
  <c r="R31" i="24"/>
  <c r="S90" i="24"/>
  <c r="B70" i="24" l="1"/>
  <c r="B35" i="24" s="1"/>
  <c r="B34" i="24"/>
  <c r="S34" i="24"/>
  <c r="T93" i="24"/>
  <c r="S15" i="24"/>
  <c r="T74" i="24"/>
  <c r="S28" i="24"/>
  <c r="T87" i="24"/>
  <c r="S17" i="24"/>
  <c r="T76" i="24"/>
  <c r="S23" i="24"/>
  <c r="T82" i="24"/>
  <c r="T85" i="24"/>
  <c r="S26" i="24"/>
  <c r="S18" i="24"/>
  <c r="T77" i="24"/>
  <c r="S19" i="24"/>
  <c r="T78" i="24"/>
  <c r="S20" i="24"/>
  <c r="T79" i="24"/>
  <c r="S25" i="24"/>
  <c r="T84" i="24"/>
  <c r="T91" i="24"/>
  <c r="S32" i="24"/>
  <c r="S30" i="24"/>
  <c r="T89" i="24"/>
  <c r="S33" i="24"/>
  <c r="T92" i="24"/>
  <c r="T94" i="24"/>
  <c r="S35" i="24"/>
  <c r="T81" i="24"/>
  <c r="S22" i="24"/>
  <c r="T90" i="24"/>
  <c r="S31" i="24"/>
  <c r="T86" i="24"/>
  <c r="S27" i="24"/>
  <c r="T80" i="24"/>
  <c r="S21" i="24"/>
  <c r="S16" i="24"/>
  <c r="T75" i="24"/>
  <c r="S24" i="24"/>
  <c r="T83" i="24"/>
  <c r="S29" i="24"/>
  <c r="T88" i="24"/>
  <c r="T22" i="24" l="1"/>
  <c r="U81" i="24"/>
  <c r="T32" i="24"/>
  <c r="U91" i="24"/>
  <c r="U84" i="24"/>
  <c r="T25" i="24"/>
  <c r="U78" i="24"/>
  <c r="T19" i="24"/>
  <c r="U76" i="24"/>
  <c r="T17" i="24"/>
  <c r="U74" i="24"/>
  <c r="T15" i="24"/>
  <c r="T27" i="24"/>
  <c r="U86" i="24"/>
  <c r="U89" i="24"/>
  <c r="T30" i="24"/>
  <c r="U80" i="24"/>
  <c r="T21" i="24"/>
  <c r="U90" i="24"/>
  <c r="T31" i="24"/>
  <c r="U94" i="24"/>
  <c r="T35" i="24"/>
  <c r="U85" i="24"/>
  <c r="T26" i="24"/>
  <c r="T24" i="24"/>
  <c r="U83" i="24"/>
  <c r="T29" i="24"/>
  <c r="U88" i="24"/>
  <c r="T16" i="24"/>
  <c r="U75" i="24"/>
  <c r="T33" i="24"/>
  <c r="U92" i="24"/>
  <c r="T20" i="24"/>
  <c r="U79" i="24"/>
  <c r="U77" i="24"/>
  <c r="T18" i="24"/>
  <c r="T23" i="24"/>
  <c r="U82" i="24"/>
  <c r="U87" i="24"/>
  <c r="T28" i="24"/>
  <c r="T34" i="24"/>
  <c r="U93" i="24"/>
  <c r="U33" i="24" l="1"/>
  <c r="U32" i="24"/>
  <c r="U29" i="24"/>
  <c r="U28" i="24"/>
  <c r="U18" i="24"/>
  <c r="U26" i="24"/>
  <c r="U31" i="24"/>
  <c r="U30" i="24"/>
  <c r="U15" i="24"/>
  <c r="U19" i="24"/>
  <c r="U34" i="24"/>
  <c r="U23" i="24"/>
  <c r="U20" i="24"/>
  <c r="U16" i="24"/>
  <c r="U24" i="24"/>
  <c r="U27" i="24"/>
  <c r="U22" i="24"/>
  <c r="U35" i="24"/>
  <c r="U21" i="24"/>
  <c r="U17" i="24"/>
  <c r="U25" i="24"/>
</calcChain>
</file>

<file path=xl/sharedStrings.xml><?xml version="1.0" encoding="utf-8"?>
<sst xmlns="http://schemas.openxmlformats.org/spreadsheetml/2006/main" count="271" uniqueCount="186">
  <si>
    <t>mt</t>
  </si>
  <si>
    <t>pz</t>
  </si>
  <si>
    <t>Larghezza</t>
  </si>
  <si>
    <t>Altezza</t>
  </si>
  <si>
    <t>Margine</t>
  </si>
  <si>
    <t>Articolo</t>
  </si>
  <si>
    <t>Sconto %</t>
  </si>
  <si>
    <t>Descrizione</t>
  </si>
  <si>
    <t>Euro</t>
  </si>
  <si>
    <t>U.M.</t>
  </si>
  <si>
    <t>Importo €</t>
  </si>
  <si>
    <t>Prezzi Scontati</t>
  </si>
  <si>
    <t>Numero</t>
  </si>
  <si>
    <t>In azzurro: il costo a metro quadro della tenda</t>
  </si>
  <si>
    <t>In verde: inserire il prezzo di vendita e calcolare il margine</t>
  </si>
  <si>
    <t>Totale</t>
  </si>
  <si>
    <t>Costo al mq</t>
  </si>
  <si>
    <t>Prezzo al pezzo</t>
  </si>
  <si>
    <t>Prezzo Vendita €/mq</t>
  </si>
  <si>
    <t>Minimo</t>
  </si>
  <si>
    <t>In grigio: il prezzo a pezzo in caso la tenda sia inferiore al minimo di fatturazione</t>
  </si>
  <si>
    <t>In giallo: i quattro parametri da inserire: Min fatturazione, Sconto, Larghezza (mt), Altezza (mt).</t>
  </si>
  <si>
    <t>In rosso: scegliere le varianti dal menu a tendina: es tessuto o motore</t>
  </si>
  <si>
    <t>Mq Totali (Lxh)</t>
  </si>
  <si>
    <t>cp</t>
  </si>
  <si>
    <t>Scarto</t>
  </si>
  <si>
    <t>CASSONETTO</t>
  </si>
  <si>
    <t>TUBO</t>
  </si>
  <si>
    <t>TERMINALE</t>
  </si>
  <si>
    <t>GUIDE ZIP</t>
  </si>
  <si>
    <t>CP</t>
  </si>
  <si>
    <t>NO.</t>
  </si>
  <si>
    <t>M</t>
  </si>
  <si>
    <t>PC</t>
  </si>
  <si>
    <t>2. 35 Motor System</t>
  </si>
  <si>
    <t>Calotta con perno</t>
  </si>
  <si>
    <t>5. Zip System</t>
  </si>
  <si>
    <t>RE1021-S</t>
  </si>
  <si>
    <t>RE1025</t>
  </si>
  <si>
    <t>RE1023</t>
  </si>
  <si>
    <t>Tappi Guida Zip Bianchi</t>
  </si>
  <si>
    <t>7. Zip System Bottom Rail Accessories</t>
  </si>
  <si>
    <t>Profilo Antigoccia Nero</t>
  </si>
  <si>
    <t>Bianco</t>
  </si>
  <si>
    <t>Supporto Base P100 a Soffitto e Parete Bianco 9016</t>
  </si>
  <si>
    <t>Telecomando a 1 canale</t>
  </si>
  <si>
    <t>Telecomando a 5 canali</t>
  </si>
  <si>
    <t>Telecomando a 15 canali</t>
  </si>
  <si>
    <t>Senza Telecomando</t>
  </si>
  <si>
    <t>Codici</t>
  </si>
  <si>
    <t>1. Sistema Base</t>
  </si>
  <si>
    <t>Immagine</t>
  </si>
  <si>
    <t>Qnt</t>
  </si>
  <si>
    <t>Misura</t>
  </si>
  <si>
    <t>Prezzo</t>
  </si>
  <si>
    <t>Senza perno autoportante</t>
  </si>
  <si>
    <t>imballo</t>
  </si>
  <si>
    <t>M3510M</t>
  </si>
  <si>
    <t>M3510SM</t>
  </si>
  <si>
    <t>M3510ME</t>
  </si>
  <si>
    <t>RE201</t>
  </si>
  <si>
    <t>RE205</t>
  </si>
  <si>
    <t>RE215</t>
  </si>
  <si>
    <t>Smart Switch</t>
  </si>
  <si>
    <t>RES100</t>
  </si>
  <si>
    <t>PZ</t>
  </si>
  <si>
    <t>Cassonetto, tubi e terminale</t>
  </si>
  <si>
    <t>Guide per altezza</t>
  </si>
  <si>
    <t>MT</t>
  </si>
  <si>
    <t>Spazzolino 5 x 7 mm</t>
  </si>
  <si>
    <t>RESP5-7</t>
  </si>
  <si>
    <t>Set</t>
  </si>
  <si>
    <t>set</t>
  </si>
  <si>
    <t>Set Perni autoportanti con Viti M5*12</t>
  </si>
  <si>
    <t>Motore tub. 35 mm, Smart Wi-fi 10N/17rpm</t>
  </si>
  <si>
    <t>Motore tub. 35 mm, L. Mecc 10N/17rpm</t>
  </si>
  <si>
    <t>Motore tub. 35 mm, L. Mecc, Ricev 10N/17rpm</t>
  </si>
  <si>
    <t>Set 6 viti allum 3,5*16 testata/cassonetto</t>
  </si>
  <si>
    <t>Set 2 viti 4*8 cover inf/testata</t>
  </si>
  <si>
    <t>Set 2 viti 3,9*15 motore/supporto</t>
  </si>
  <si>
    <t>VV10</t>
  </si>
  <si>
    <t>VV11</t>
  </si>
  <si>
    <t>VV50</t>
  </si>
  <si>
    <t>VV30</t>
  </si>
  <si>
    <t>Set 8 viti 3*10 scivoli/terminale</t>
  </si>
  <si>
    <t>*Se si modifica il colore nel configuratore, i prezzi si aggiornano in automatico</t>
  </si>
  <si>
    <t>P12050Z - Griglia Tenda a Rullo P120 Motore Guida Zip</t>
  </si>
  <si>
    <t>RE1201-W</t>
  </si>
  <si>
    <t>P120 Cassonetto Bianco 9016</t>
  </si>
  <si>
    <t>P120 Cassonetto Ral</t>
  </si>
  <si>
    <t>RE1201-X</t>
  </si>
  <si>
    <t>RE1202-W</t>
  </si>
  <si>
    <t>P120 Cover Bianca 9016</t>
  </si>
  <si>
    <t>RE1202-X</t>
  </si>
  <si>
    <t>P120 Cover Ral</t>
  </si>
  <si>
    <t>RE1203-W</t>
  </si>
  <si>
    <t>P120 Cover Laterale 1 Bianca, 80 cm</t>
  </si>
  <si>
    <t>RE1203-X</t>
  </si>
  <si>
    <t>P120 Cover Laterale 1 Ral, 80 cm</t>
  </si>
  <si>
    <t>RE1204-W</t>
  </si>
  <si>
    <t>P120 Cover Laterale 2 Bianca, 80 cm</t>
  </si>
  <si>
    <t>RE1204-X</t>
  </si>
  <si>
    <t>P120 Cover Laterale 2 Ral, 80 cm</t>
  </si>
  <si>
    <t>RE1205-W</t>
  </si>
  <si>
    <t>P120 Cover Laterale 3 Bianca, 80 cm</t>
  </si>
  <si>
    <t>RE1205-X</t>
  </si>
  <si>
    <t>P120 Cover Laterale 3 Ral, 80 cm</t>
  </si>
  <si>
    <t>RE1206-W</t>
  </si>
  <si>
    <t>P120 Coverl viti Bianca</t>
  </si>
  <si>
    <t>RE1206-X</t>
  </si>
  <si>
    <t>P120 Coverl viti Ral</t>
  </si>
  <si>
    <t>RE1218-W</t>
  </si>
  <si>
    <t>RE1218-X</t>
  </si>
  <si>
    <t>P120 Kit Testate Bianche 9016</t>
  </si>
  <si>
    <t>P120 Kit Testate Ral</t>
  </si>
  <si>
    <t>RE1215</t>
  </si>
  <si>
    <t>RE1216</t>
  </si>
  <si>
    <t>RE1212-W</t>
  </si>
  <si>
    <t>RE1212-X</t>
  </si>
  <si>
    <t>RE1211-W</t>
  </si>
  <si>
    <t>RE1211-X</t>
  </si>
  <si>
    <t>Supporto tubo</t>
  </si>
  <si>
    <t>Supporto tubo lato motore</t>
  </si>
  <si>
    <t>Supporto Base P100 a Soffitto e Parete Ral</t>
  </si>
  <si>
    <t>P120 Supporto Base a Soffitto Bianco 9016</t>
  </si>
  <si>
    <t>P120 Supporto Base a Soffitto Ral</t>
  </si>
  <si>
    <t>RTU63</t>
  </si>
  <si>
    <t>Tubo da 63 mm</t>
  </si>
  <si>
    <t>RE1251</t>
  </si>
  <si>
    <t>Corona motore 45 mm</t>
  </si>
  <si>
    <t>RTU63-57</t>
  </si>
  <si>
    <t>RTU63-30</t>
  </si>
  <si>
    <t>Tubo motore, 57 cm</t>
  </si>
  <si>
    <t>Tubo adattatore 30 cm</t>
  </si>
  <si>
    <t>RTU63-40</t>
  </si>
  <si>
    <t>Connessione tubo 63 mm</t>
  </si>
  <si>
    <t>RTU63-P</t>
  </si>
  <si>
    <t>Piattina alluminio fissaggio tessuto</t>
  </si>
  <si>
    <t>RE1253</t>
  </si>
  <si>
    <t>RE1220-W</t>
  </si>
  <si>
    <t>RE1220-X</t>
  </si>
  <si>
    <t>P120 Guida Zip Bianca 9016</t>
  </si>
  <si>
    <t>P120 Guida Zip Ral</t>
  </si>
  <si>
    <t>RE1221-W</t>
  </si>
  <si>
    <t>P120 Cover Guida Zip Bianca 9016</t>
  </si>
  <si>
    <t>RE1221-X</t>
  </si>
  <si>
    <t>P120 Cover Guida Zip Ral</t>
  </si>
  <si>
    <t>RE1223-W</t>
  </si>
  <si>
    <t>P120 Chiusura Guida Zip Bianca 9016</t>
  </si>
  <si>
    <t>RE1223-X</t>
  </si>
  <si>
    <t>P120 Chiusura Guida Zip Ral</t>
  </si>
  <si>
    <t>RE1222</t>
  </si>
  <si>
    <t>Guida Zip in Nylon</t>
  </si>
  <si>
    <t>RE1226-W</t>
  </si>
  <si>
    <t>RE1224</t>
  </si>
  <si>
    <t>Nastro Pvc</t>
  </si>
  <si>
    <t>Molle in acciaio Inox</t>
  </si>
  <si>
    <t>Staffe di unione</t>
  </si>
  <si>
    <t>RE1227</t>
  </si>
  <si>
    <t>SET</t>
  </si>
  <si>
    <t>RE1230-W</t>
  </si>
  <si>
    <t>P120 Terminale Bianco Ral 9016</t>
  </si>
  <si>
    <t>RE1230-X</t>
  </si>
  <si>
    <t>P120 Terminale Ral</t>
  </si>
  <si>
    <t>RE1231-W</t>
  </si>
  <si>
    <t>P120 Cover Terminale Bianco Ral 9016</t>
  </si>
  <si>
    <t>RE1231-X</t>
  </si>
  <si>
    <t>P120 Cover Terminale Ral</t>
  </si>
  <si>
    <t>RE1239</t>
  </si>
  <si>
    <t>Guida tessuto</t>
  </si>
  <si>
    <t>RE1230-P</t>
  </si>
  <si>
    <t>Terminale di connessione</t>
  </si>
  <si>
    <t xml:space="preserve">Set tappi bianchi </t>
  </si>
  <si>
    <t>RE1233</t>
  </si>
  <si>
    <t>RE1038</t>
  </si>
  <si>
    <t>Ral su Cartella</t>
  </si>
  <si>
    <t>Costo Tenda a Rullo P120 a Motore Guida Zip</t>
  </si>
  <si>
    <t>RE1250</t>
  </si>
  <si>
    <t xml:space="preserve">Set tappi neri </t>
  </si>
  <si>
    <t>RE1236-W</t>
  </si>
  <si>
    <t>RE1236-X</t>
  </si>
  <si>
    <t>Peso quadro da 20 mm, 64 cm</t>
  </si>
  <si>
    <t>Adattatore in metallo</t>
  </si>
  <si>
    <t>Inserto Zip</t>
  </si>
  <si>
    <t>RE1226-X</t>
  </si>
  <si>
    <t>Tappi Guida Zip 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</si>
</sst>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&quot;US$&quot;#,##0.00;\-&quot;US$&quot;#,##0.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.5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9" fontId="2" fillId="0" borderId="1" xfId="1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5" borderId="1" xfId="0" applyFill="1" applyBorder="1"/>
    <xf numFmtId="0" fontId="4" fillId="6" borderId="1" xfId="0" applyFont="1" applyFill="1" applyBorder="1"/>
    <xf numFmtId="0" fontId="0" fillId="7" borderId="1" xfId="0" applyFill="1" applyBorder="1"/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8" borderId="1" xfId="1" applyFont="1" applyFill="1" applyBorder="1" applyAlignment="1">
      <alignment horizontal="center"/>
    </xf>
    <xf numFmtId="0" fontId="4" fillId="8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Protection="1">
      <protection locked="0"/>
    </xf>
    <xf numFmtId="0" fontId="0" fillId="9" borderId="0" xfId="0" applyFill="1"/>
    <xf numFmtId="0" fontId="5" fillId="9" borderId="0" xfId="0" applyFont="1" applyFill="1" applyAlignment="1">
      <alignment horizont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horizontal="center"/>
    </xf>
    <xf numFmtId="2" fontId="0" fillId="0" borderId="0" xfId="0" applyNumberFormat="1"/>
    <xf numFmtId="2" fontId="2" fillId="3" borderId="5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1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vertical="center"/>
    </xf>
    <xf numFmtId="2" fontId="7" fillId="0" borderId="5" xfId="0" applyNumberFormat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vertical="center"/>
    </xf>
    <xf numFmtId="2" fontId="9" fillId="10" borderId="0" xfId="0" applyNumberFormat="1" applyFont="1" applyFill="1" applyAlignment="1">
      <alignment vertical="center"/>
    </xf>
    <xf numFmtId="9" fontId="7" fillId="0" borderId="0" xfId="1" applyFont="1" applyAlignment="1">
      <alignment vertical="center"/>
    </xf>
    <xf numFmtId="49" fontId="7" fillId="9" borderId="1" xfId="0" applyNumberFormat="1" applyFont="1" applyFill="1" applyBorder="1" applyAlignment="1">
      <alignment horizontal="center" vertical="center"/>
    </xf>
    <xf numFmtId="49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/>
    </xf>
    <xf numFmtId="2" fontId="7" fillId="9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9" borderId="1" xfId="0" quotePrefix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vertical="center"/>
    </xf>
    <xf numFmtId="2" fontId="6" fillId="11" borderId="0" xfId="0" applyNumberFormat="1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66" fontId="0" fillId="6" borderId="1" xfId="0" applyNumberFormat="1" applyFill="1" applyBorder="1"/>
    <xf numFmtId="166" fontId="0" fillId="0" borderId="1" xfId="0" applyNumberFormat="1" applyBorder="1"/>
    <xf numFmtId="0" fontId="0" fillId="0" borderId="3" xfId="0" applyBorder="1"/>
    <xf numFmtId="166" fontId="0" fillId="0" borderId="3" xfId="0" applyNumberFormat="1" applyBorder="1"/>
    <xf numFmtId="166" fontId="0" fillId="0" borderId="0" xfId="0" applyNumberFormat="1"/>
    <xf numFmtId="0" fontId="0" fillId="0" borderId="5" xfId="0" applyBorder="1"/>
    <xf numFmtId="166" fontId="0" fillId="6" borderId="5" xfId="0" applyNumberFormat="1" applyFill="1" applyBorder="1"/>
    <xf numFmtId="166" fontId="0" fillId="0" borderId="5" xfId="0" applyNumberFormat="1" applyBorder="1"/>
    <xf numFmtId="166" fontId="0" fillId="0" borderId="1" xfId="0" applyNumberFormat="1" applyBorder="1" applyAlignment="1">
      <alignment horizontal="right"/>
    </xf>
    <xf numFmtId="0" fontId="0" fillId="8" borderId="1" xfId="0" applyFill="1" applyBorder="1"/>
    <xf numFmtId="0" fontId="2" fillId="8" borderId="1" xfId="0" applyFont="1" applyFill="1" applyBorder="1"/>
    <xf numFmtId="0" fontId="0" fillId="9" borderId="0" xfId="0" quotePrefix="1" applyFill="1"/>
    <xf numFmtId="2" fontId="0" fillId="0" borderId="1" xfId="0" applyNumberFormat="1" applyBorder="1" applyAlignment="1">
      <alignment horizontal="center" vertical="center" wrapText="1"/>
    </xf>
    <xf numFmtId="17" fontId="7" fillId="9" borderId="5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7" fontId="7" fillId="9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9" borderId="5" xfId="0" applyFont="1" applyFill="1" applyBorder="1" applyAlignment="1">
      <alignment horizontal="left" vertical="center" wrapText="1"/>
    </xf>
    <xf numFmtId="0" fontId="3" fillId="9" borderId="0" xfId="0" applyFont="1" applyFill="1"/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5" fillId="9" borderId="0" xfId="0" applyFont="1" applyFill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7" fillId="9" borderId="5" xfId="0" applyNumberFormat="1" applyFont="1" applyFill="1" applyBorder="1" applyAlignment="1">
      <alignment horizontal="center" vertical="center" wrapText="1"/>
    </xf>
    <xf numFmtId="2" fontId="7" fillId="9" borderId="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4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26" Type="http://schemas.openxmlformats.org/officeDocument/2006/relationships/image" Target="../media/image28.png"/><Relationship Id="rId39" Type="http://schemas.openxmlformats.org/officeDocument/2006/relationships/image" Target="../media/image41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34" Type="http://schemas.openxmlformats.org/officeDocument/2006/relationships/image" Target="../media/image36.png"/><Relationship Id="rId42" Type="http://schemas.openxmlformats.org/officeDocument/2006/relationships/image" Target="../media/image44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5" Type="http://schemas.openxmlformats.org/officeDocument/2006/relationships/image" Target="../media/image27.png"/><Relationship Id="rId33" Type="http://schemas.openxmlformats.org/officeDocument/2006/relationships/image" Target="../media/image35.png"/><Relationship Id="rId38" Type="http://schemas.openxmlformats.org/officeDocument/2006/relationships/image" Target="../media/image40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29" Type="http://schemas.openxmlformats.org/officeDocument/2006/relationships/image" Target="../media/image31.png"/><Relationship Id="rId41" Type="http://schemas.openxmlformats.org/officeDocument/2006/relationships/image" Target="../media/image43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24" Type="http://schemas.openxmlformats.org/officeDocument/2006/relationships/image" Target="../media/image26.png"/><Relationship Id="rId32" Type="http://schemas.openxmlformats.org/officeDocument/2006/relationships/image" Target="../media/image34.png"/><Relationship Id="rId37" Type="http://schemas.openxmlformats.org/officeDocument/2006/relationships/image" Target="../media/image39.png"/><Relationship Id="rId40" Type="http://schemas.openxmlformats.org/officeDocument/2006/relationships/image" Target="../media/image42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5.png"/><Relationship Id="rId28" Type="http://schemas.openxmlformats.org/officeDocument/2006/relationships/image" Target="../media/image30.png"/><Relationship Id="rId36" Type="http://schemas.openxmlformats.org/officeDocument/2006/relationships/image" Target="../media/image38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31" Type="http://schemas.openxmlformats.org/officeDocument/2006/relationships/image" Target="../media/image33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png"/><Relationship Id="rId27" Type="http://schemas.openxmlformats.org/officeDocument/2006/relationships/image" Target="../media/image29.png"/><Relationship Id="rId30" Type="http://schemas.openxmlformats.org/officeDocument/2006/relationships/image" Target="../media/image32.png"/><Relationship Id="rId35" Type="http://schemas.openxmlformats.org/officeDocument/2006/relationships/image" Target="../media/image3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138642</xdr:colOff>
      <xdr:row>0</xdr:row>
      <xdr:rowOff>111126</xdr:rowOff>
    </xdr:from>
    <xdr:to>
      <xdr:col>2</xdr:col>
      <xdr:colOff>1930400</xdr:colOff>
      <xdr:row>5</xdr:row>
      <xdr:rowOff>34926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4EF768E-E27C-4B75-B213-4823CCF7C3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7" y="111126"/>
          <a:ext cx="2591858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0</xdr:row>
      <xdr:rowOff>161925</xdr:rowOff>
    </xdr:from>
    <xdr:to>
      <xdr:col>7</xdr:col>
      <xdr:colOff>444728</xdr:colOff>
      <xdr:row>5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50E11E1-B8B6-4845-B2B0-31A8B3E1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61925"/>
          <a:ext cx="606653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161925</xdr:rowOff>
    </xdr:from>
    <xdr:to>
      <xdr:col>5</xdr:col>
      <xdr:colOff>20108</xdr:colOff>
      <xdr:row>4</xdr:row>
      <xdr:rowOff>57150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10F4166-FF44-4D2C-9B1B-8E05A5E447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61925"/>
          <a:ext cx="2591858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1614986</xdr:colOff>
      <xdr:row>14</xdr:row>
      <xdr:rowOff>38825</xdr:rowOff>
    </xdr:from>
    <xdr:to>
      <xdr:col>3</xdr:col>
      <xdr:colOff>607332</xdr:colOff>
      <xdr:row>14</xdr:row>
      <xdr:rowOff>594450</xdr:rowOff>
    </xdr:to>
    <xdr:pic>
      <xdr:nvPicPr>
        <xdr:cNvPr id="38" name="图片 20">
          <a:extLst>
            <a:ext uri="{FF2B5EF4-FFF2-40B4-BE49-F238E27FC236}">
              <a16:creationId xmlns:a16="http://schemas.microsoft.com/office/drawing/2014/main" id="{4A508380-AED6-4157-AD7D-21ACBDE19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1911" y="10602050"/>
          <a:ext cx="640171" cy="555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862330</xdr:colOff>
      <xdr:row>14</xdr:row>
      <xdr:rowOff>30752</xdr:rowOff>
    </xdr:from>
    <xdr:to>
      <xdr:col>3</xdr:col>
      <xdr:colOff>1478280</xdr:colOff>
      <xdr:row>14</xdr:row>
      <xdr:rowOff>606062</xdr:rowOff>
    </xdr:to>
    <xdr:pic>
      <xdr:nvPicPr>
        <xdr:cNvPr id="39" name="图片 23">
          <a:extLst>
            <a:ext uri="{FF2B5EF4-FFF2-40B4-BE49-F238E27FC236}">
              <a16:creationId xmlns:a16="http://schemas.microsoft.com/office/drawing/2014/main" id="{D1E1A857-D368-4110-B301-DF265E18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7080" y="10593977"/>
          <a:ext cx="615950" cy="575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413385</xdr:colOff>
      <xdr:row>27</xdr:row>
      <xdr:rowOff>71119</xdr:rowOff>
    </xdr:from>
    <xdr:to>
      <xdr:col>3</xdr:col>
      <xdr:colOff>970915</xdr:colOff>
      <xdr:row>27</xdr:row>
      <xdr:rowOff>535304</xdr:rowOff>
    </xdr:to>
    <xdr:pic>
      <xdr:nvPicPr>
        <xdr:cNvPr id="40" name="图片 32">
          <a:extLst>
            <a:ext uri="{FF2B5EF4-FFF2-40B4-BE49-F238E27FC236}">
              <a16:creationId xmlns:a16="http://schemas.microsoft.com/office/drawing/2014/main" id="{94389AA0-6B02-48D8-82AF-E9831AEB0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b="9721"/>
        <a:stretch>
          <a:fillRect/>
        </a:stretch>
      </xdr:blipFill>
      <xdr:spPr>
        <a:xfrm rot="10800000">
          <a:off x="4128135" y="24414298"/>
          <a:ext cx="557530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518122</xdr:colOff>
      <xdr:row>60</xdr:row>
      <xdr:rowOff>56029</xdr:rowOff>
    </xdr:from>
    <xdr:to>
      <xdr:col>3</xdr:col>
      <xdr:colOff>994372</xdr:colOff>
      <xdr:row>60</xdr:row>
      <xdr:rowOff>551329</xdr:rowOff>
    </xdr:to>
    <xdr:pic>
      <xdr:nvPicPr>
        <xdr:cNvPr id="76" name="图片 117">
          <a:extLst>
            <a:ext uri="{FF2B5EF4-FFF2-40B4-BE49-F238E27FC236}">
              <a16:creationId xmlns:a16="http://schemas.microsoft.com/office/drawing/2014/main" id="{37B65BAD-92A1-405E-8069-AACA73161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27269" y="82733029"/>
          <a:ext cx="476250" cy="49530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9343</xdr:colOff>
      <xdr:row>15</xdr:row>
      <xdr:rowOff>11611</xdr:rowOff>
    </xdr:from>
    <xdr:ext cx="638810" cy="555625"/>
    <xdr:pic>
      <xdr:nvPicPr>
        <xdr:cNvPr id="96" name="图片 20">
          <a:extLst>
            <a:ext uri="{FF2B5EF4-FFF2-40B4-BE49-F238E27FC236}">
              <a16:creationId xmlns:a16="http://schemas.microsoft.com/office/drawing/2014/main" id="{934EC032-B47F-4258-B348-78CA8165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093" y="11203486"/>
          <a:ext cx="638810" cy="5556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295275</xdr:colOff>
      <xdr:row>44</xdr:row>
      <xdr:rowOff>95250</xdr:rowOff>
    </xdr:from>
    <xdr:to>
      <xdr:col>3</xdr:col>
      <xdr:colOff>974090</xdr:colOff>
      <xdr:row>44</xdr:row>
      <xdr:rowOff>512445</xdr:rowOff>
    </xdr:to>
    <xdr:pic>
      <xdr:nvPicPr>
        <xdr:cNvPr id="109" name="图片 5">
          <a:extLst>
            <a:ext uri="{FF2B5EF4-FFF2-40B4-BE49-F238E27FC236}">
              <a16:creationId xmlns:a16="http://schemas.microsoft.com/office/drawing/2014/main" id="{D89AF733-B953-4506-9A3A-743F6B7C3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13520" r="22321"/>
        <a:stretch>
          <a:fillRect/>
        </a:stretch>
      </xdr:blipFill>
      <xdr:spPr>
        <a:xfrm>
          <a:off x="4010025" y="43967400"/>
          <a:ext cx="678815" cy="417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851444</xdr:colOff>
      <xdr:row>15</xdr:row>
      <xdr:rowOff>33473</xdr:rowOff>
    </xdr:from>
    <xdr:to>
      <xdr:col>3</xdr:col>
      <xdr:colOff>1467394</xdr:colOff>
      <xdr:row>15</xdr:row>
      <xdr:rowOff>608783</xdr:rowOff>
    </xdr:to>
    <xdr:pic>
      <xdr:nvPicPr>
        <xdr:cNvPr id="137" name="图片 23">
          <a:extLst>
            <a:ext uri="{FF2B5EF4-FFF2-40B4-BE49-F238E27FC236}">
              <a16:creationId xmlns:a16="http://schemas.microsoft.com/office/drawing/2014/main" id="{01CD204F-CEA9-4EBA-AB04-228E83768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6194" y="11225348"/>
          <a:ext cx="615950" cy="57531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272144</xdr:colOff>
      <xdr:row>75</xdr:row>
      <xdr:rowOff>21953</xdr:rowOff>
    </xdr:from>
    <xdr:ext cx="358140" cy="431165"/>
    <xdr:pic>
      <xdr:nvPicPr>
        <xdr:cNvPr id="25" name="图片 8">
          <a:extLst>
            <a:ext uri="{FF2B5EF4-FFF2-40B4-BE49-F238E27FC236}">
              <a16:creationId xmlns:a16="http://schemas.microsoft.com/office/drawing/2014/main" id="{DE2AC9CE-201C-4A1A-95DF-94DD41D45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19108" y="96959239"/>
          <a:ext cx="358140" cy="43116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5</xdr:col>
      <xdr:colOff>40821</xdr:colOff>
      <xdr:row>75</xdr:row>
      <xdr:rowOff>13607</xdr:rowOff>
    </xdr:from>
    <xdr:to>
      <xdr:col>5</xdr:col>
      <xdr:colOff>398961</xdr:colOff>
      <xdr:row>76</xdr:row>
      <xdr:rowOff>77379</xdr:rowOff>
    </xdr:to>
    <xdr:pic>
      <xdr:nvPicPr>
        <xdr:cNvPr id="27" name="图片 8">
          <a:extLst>
            <a:ext uri="{FF2B5EF4-FFF2-40B4-BE49-F238E27FC236}">
              <a16:creationId xmlns:a16="http://schemas.microsoft.com/office/drawing/2014/main" id="{723A13D8-3FED-4688-A51E-33C9AC530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68142" y="98229964"/>
          <a:ext cx="358140" cy="431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195302</xdr:colOff>
      <xdr:row>23</xdr:row>
      <xdr:rowOff>59232</xdr:rowOff>
    </xdr:from>
    <xdr:to>
      <xdr:col>3</xdr:col>
      <xdr:colOff>751562</xdr:colOff>
      <xdr:row>23</xdr:row>
      <xdr:rowOff>446582</xdr:rowOff>
    </xdr:to>
    <xdr:pic>
      <xdr:nvPicPr>
        <xdr:cNvPr id="30" name="图片 90">
          <a:extLst>
            <a:ext uri="{FF2B5EF4-FFF2-40B4-BE49-F238E27FC236}">
              <a16:creationId xmlns:a16="http://schemas.microsoft.com/office/drawing/2014/main" id="{B7C14A63-1EED-4E4F-89AA-8D06661F7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04449" y="13383026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285750</xdr:colOff>
      <xdr:row>24</xdr:row>
      <xdr:rowOff>68036</xdr:rowOff>
    </xdr:from>
    <xdr:to>
      <xdr:col>3</xdr:col>
      <xdr:colOff>571500</xdr:colOff>
      <xdr:row>24</xdr:row>
      <xdr:rowOff>421821</xdr:rowOff>
    </xdr:to>
    <xdr:pic>
      <xdr:nvPicPr>
        <xdr:cNvPr id="31" name="图片 90">
          <a:extLst>
            <a:ext uri="{FF2B5EF4-FFF2-40B4-BE49-F238E27FC236}">
              <a16:creationId xmlns:a16="http://schemas.microsoft.com/office/drawing/2014/main" id="{81DBA790-F9E4-41B6-A5A8-4118E5549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0500" y="22805572"/>
          <a:ext cx="285750" cy="35378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285750</xdr:colOff>
      <xdr:row>35</xdr:row>
      <xdr:rowOff>68036</xdr:rowOff>
    </xdr:from>
    <xdr:ext cx="285750" cy="353785"/>
    <xdr:pic>
      <xdr:nvPicPr>
        <xdr:cNvPr id="33" name="图片 90">
          <a:extLst>
            <a:ext uri="{FF2B5EF4-FFF2-40B4-BE49-F238E27FC236}">
              <a16:creationId xmlns:a16="http://schemas.microsoft.com/office/drawing/2014/main" id="{985EEB3C-6658-48CE-89C7-89BFEA2E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0500" y="22125215"/>
          <a:ext cx="285750" cy="3537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306705</xdr:colOff>
      <xdr:row>58</xdr:row>
      <xdr:rowOff>161925</xdr:rowOff>
    </xdr:from>
    <xdr:ext cx="556260" cy="387350"/>
    <xdr:pic>
      <xdr:nvPicPr>
        <xdr:cNvPr id="157" name="图片 90">
          <a:extLst>
            <a:ext uri="{FF2B5EF4-FFF2-40B4-BE49-F238E27FC236}">
              <a16:creationId xmlns:a16="http://schemas.microsoft.com/office/drawing/2014/main" id="{9725C14B-0A38-4B0C-855F-5936CCB8A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21455" y="67109068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571500</xdr:colOff>
      <xdr:row>2</xdr:row>
      <xdr:rowOff>33617</xdr:rowOff>
    </xdr:from>
    <xdr:to>
      <xdr:col>3</xdr:col>
      <xdr:colOff>960086</xdr:colOff>
      <xdr:row>2</xdr:row>
      <xdr:rowOff>526676</xdr:rowOff>
    </xdr:to>
    <xdr:pic>
      <xdr:nvPicPr>
        <xdr:cNvPr id="53" name="图片 38">
          <a:extLst>
            <a:ext uri="{FF2B5EF4-FFF2-40B4-BE49-F238E27FC236}">
              <a16:creationId xmlns:a16="http://schemas.microsoft.com/office/drawing/2014/main" id="{FEA8F7DB-6F4B-4828-83E3-36EDCDFD7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80647" y="806823"/>
          <a:ext cx="388586" cy="49305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549088</xdr:colOff>
      <xdr:row>3</xdr:row>
      <xdr:rowOff>33618</xdr:rowOff>
    </xdr:from>
    <xdr:to>
      <xdr:col>3</xdr:col>
      <xdr:colOff>937674</xdr:colOff>
      <xdr:row>3</xdr:row>
      <xdr:rowOff>526677</xdr:rowOff>
    </xdr:to>
    <xdr:pic>
      <xdr:nvPicPr>
        <xdr:cNvPr id="121" name="图片 38">
          <a:extLst>
            <a:ext uri="{FF2B5EF4-FFF2-40B4-BE49-F238E27FC236}">
              <a16:creationId xmlns:a16="http://schemas.microsoft.com/office/drawing/2014/main" id="{CAD9E6DE-8F77-4FAF-8F57-E91563CA2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58235" y="1434353"/>
          <a:ext cx="388586" cy="49305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638175</xdr:colOff>
      <xdr:row>4</xdr:row>
      <xdr:rowOff>3175</xdr:rowOff>
    </xdr:from>
    <xdr:to>
      <xdr:col>3</xdr:col>
      <xdr:colOff>811530</xdr:colOff>
      <xdr:row>4</xdr:row>
      <xdr:rowOff>610235</xdr:rowOff>
    </xdr:to>
    <xdr:pic>
      <xdr:nvPicPr>
        <xdr:cNvPr id="122" name="图片 39">
          <a:extLst>
            <a:ext uri="{FF2B5EF4-FFF2-40B4-BE49-F238E27FC236}">
              <a16:creationId xmlns:a16="http://schemas.microsoft.com/office/drawing/2014/main" id="{482D1E7C-EDBB-4E2C-B338-E0EC619A8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81675" y="4432300"/>
          <a:ext cx="173355" cy="60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295275</xdr:colOff>
      <xdr:row>8</xdr:row>
      <xdr:rowOff>89535</xdr:rowOff>
    </xdr:from>
    <xdr:to>
      <xdr:col>3</xdr:col>
      <xdr:colOff>934720</xdr:colOff>
      <xdr:row>8</xdr:row>
      <xdr:rowOff>348615</xdr:rowOff>
    </xdr:to>
    <xdr:pic>
      <xdr:nvPicPr>
        <xdr:cNvPr id="134" name="图片 40">
          <a:extLst>
            <a:ext uri="{FF2B5EF4-FFF2-40B4-BE49-F238E27FC236}">
              <a16:creationId xmlns:a16="http://schemas.microsoft.com/office/drawing/2014/main" id="{BFC40AFC-4535-4C93-A5FC-527C9F656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38775" y="7033260"/>
          <a:ext cx="639445" cy="259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10</xdr:row>
      <xdr:rowOff>33655</xdr:rowOff>
    </xdr:from>
    <xdr:to>
      <xdr:col>3</xdr:col>
      <xdr:colOff>643890</xdr:colOff>
      <xdr:row>10</xdr:row>
      <xdr:rowOff>604520</xdr:rowOff>
    </xdr:to>
    <xdr:pic>
      <xdr:nvPicPr>
        <xdr:cNvPr id="135" name="图片 41">
          <a:extLst>
            <a:ext uri="{FF2B5EF4-FFF2-40B4-BE49-F238E27FC236}">
              <a16:creationId xmlns:a16="http://schemas.microsoft.com/office/drawing/2014/main" id="{CC51B93E-06D5-4AA1-916F-1855F9784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00700" y="8234680"/>
          <a:ext cx="186690" cy="570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12</xdr:row>
      <xdr:rowOff>156845</xdr:rowOff>
    </xdr:from>
    <xdr:to>
      <xdr:col>3</xdr:col>
      <xdr:colOff>885265</xdr:colOff>
      <xdr:row>12</xdr:row>
      <xdr:rowOff>531459</xdr:rowOff>
    </xdr:to>
    <xdr:pic>
      <xdr:nvPicPr>
        <xdr:cNvPr id="164" name="图片 42">
          <a:extLst>
            <a:ext uri="{FF2B5EF4-FFF2-40B4-BE49-F238E27FC236}">
              <a16:creationId xmlns:a16="http://schemas.microsoft.com/office/drawing/2014/main" id="{0272079B-EDE6-469F-A518-2520A1AAF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419725" y="9615170"/>
          <a:ext cx="609040" cy="37461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266699</xdr:colOff>
      <xdr:row>6</xdr:row>
      <xdr:rowOff>193675</xdr:rowOff>
    </xdr:from>
    <xdr:to>
      <xdr:col>3</xdr:col>
      <xdr:colOff>1034142</xdr:colOff>
      <xdr:row>6</xdr:row>
      <xdr:rowOff>462359</xdr:rowOff>
    </xdr:to>
    <xdr:pic>
      <xdr:nvPicPr>
        <xdr:cNvPr id="165" name="图片 44">
          <a:extLst>
            <a:ext uri="{FF2B5EF4-FFF2-40B4-BE49-F238E27FC236}">
              <a16:creationId xmlns:a16="http://schemas.microsoft.com/office/drawing/2014/main" id="{5A7AB0E9-606E-4FD0-B306-E605B2A7C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410199" y="5880100"/>
          <a:ext cx="767443" cy="268684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295275</xdr:colOff>
      <xdr:row>9</xdr:row>
      <xdr:rowOff>89535</xdr:rowOff>
    </xdr:from>
    <xdr:ext cx="639445" cy="259080"/>
    <xdr:pic>
      <xdr:nvPicPr>
        <xdr:cNvPr id="166" name="图片 40">
          <a:extLst>
            <a:ext uri="{FF2B5EF4-FFF2-40B4-BE49-F238E27FC236}">
              <a16:creationId xmlns:a16="http://schemas.microsoft.com/office/drawing/2014/main" id="{8844FA96-A2A3-4B24-BB37-E6413C15B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38775" y="7661910"/>
          <a:ext cx="639445" cy="2590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457200</xdr:colOff>
      <xdr:row>11</xdr:row>
      <xdr:rowOff>33655</xdr:rowOff>
    </xdr:from>
    <xdr:ext cx="186690" cy="570865"/>
    <xdr:pic>
      <xdr:nvPicPr>
        <xdr:cNvPr id="167" name="图片 41">
          <a:extLst>
            <a:ext uri="{FF2B5EF4-FFF2-40B4-BE49-F238E27FC236}">
              <a16:creationId xmlns:a16="http://schemas.microsoft.com/office/drawing/2014/main" id="{D34B7038-6BD4-4859-8336-05C8E419F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00700" y="8863330"/>
          <a:ext cx="186690" cy="57086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276225</xdr:colOff>
      <xdr:row>13</xdr:row>
      <xdr:rowOff>156845</xdr:rowOff>
    </xdr:from>
    <xdr:ext cx="609040" cy="374614"/>
    <xdr:pic>
      <xdr:nvPicPr>
        <xdr:cNvPr id="168" name="图片 42">
          <a:extLst>
            <a:ext uri="{FF2B5EF4-FFF2-40B4-BE49-F238E27FC236}">
              <a16:creationId xmlns:a16="http://schemas.microsoft.com/office/drawing/2014/main" id="{30F18409-B03F-414F-B260-6EB96DB53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419725" y="10243820"/>
          <a:ext cx="609040" cy="374614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272143</xdr:colOff>
      <xdr:row>7</xdr:row>
      <xdr:rowOff>149679</xdr:rowOff>
    </xdr:from>
    <xdr:to>
      <xdr:col>3</xdr:col>
      <xdr:colOff>967239</xdr:colOff>
      <xdr:row>7</xdr:row>
      <xdr:rowOff>393034</xdr:rowOff>
    </xdr:to>
    <xdr:pic>
      <xdr:nvPicPr>
        <xdr:cNvPr id="169" name="图片 44">
          <a:extLst>
            <a:ext uri="{FF2B5EF4-FFF2-40B4-BE49-F238E27FC236}">
              <a16:creationId xmlns:a16="http://schemas.microsoft.com/office/drawing/2014/main" id="{4F9B97AC-0B20-4AF0-87F5-1009B7CF0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415643" y="6464754"/>
          <a:ext cx="695096" cy="243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666750</xdr:colOff>
      <xdr:row>5</xdr:row>
      <xdr:rowOff>0</xdr:rowOff>
    </xdr:from>
    <xdr:to>
      <xdr:col>3</xdr:col>
      <xdr:colOff>840105</xdr:colOff>
      <xdr:row>5</xdr:row>
      <xdr:rowOff>607060</xdr:rowOff>
    </xdr:to>
    <xdr:pic>
      <xdr:nvPicPr>
        <xdr:cNvPr id="170" name="图片 39">
          <a:extLst>
            <a:ext uri="{FF2B5EF4-FFF2-40B4-BE49-F238E27FC236}">
              <a16:creationId xmlns:a16="http://schemas.microsoft.com/office/drawing/2014/main" id="{B1A525A3-89CB-4E8C-BA5B-D8C4E6BC5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810250" y="5057775"/>
          <a:ext cx="173355" cy="60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302559</xdr:colOff>
      <xdr:row>18</xdr:row>
      <xdr:rowOff>33618</xdr:rowOff>
    </xdr:from>
    <xdr:to>
      <xdr:col>3</xdr:col>
      <xdr:colOff>977564</xdr:colOff>
      <xdr:row>18</xdr:row>
      <xdr:rowOff>609563</xdr:rowOff>
    </xdr:to>
    <xdr:pic>
      <xdr:nvPicPr>
        <xdr:cNvPr id="171" name="图片 50">
          <a:extLst>
            <a:ext uri="{FF2B5EF4-FFF2-40B4-BE49-F238E27FC236}">
              <a16:creationId xmlns:a16="http://schemas.microsoft.com/office/drawing/2014/main" id="{D1AC3ACC-F118-4A7F-B5FA-F747BE6F6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011706" y="10847294"/>
          <a:ext cx="675005" cy="575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309282</xdr:colOff>
      <xdr:row>19</xdr:row>
      <xdr:rowOff>51546</xdr:rowOff>
    </xdr:from>
    <xdr:to>
      <xdr:col>3</xdr:col>
      <xdr:colOff>984287</xdr:colOff>
      <xdr:row>19</xdr:row>
      <xdr:rowOff>627491</xdr:rowOff>
    </xdr:to>
    <xdr:pic>
      <xdr:nvPicPr>
        <xdr:cNvPr id="172" name="图片 50">
          <a:extLst>
            <a:ext uri="{FF2B5EF4-FFF2-40B4-BE49-F238E27FC236}">
              <a16:creationId xmlns:a16="http://schemas.microsoft.com/office/drawing/2014/main" id="{4A041549-D677-4FC7-B5D5-FD85DDCD9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018429" y="11492752"/>
          <a:ext cx="675005" cy="575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268941</xdr:colOff>
      <xdr:row>20</xdr:row>
      <xdr:rowOff>33618</xdr:rowOff>
    </xdr:from>
    <xdr:to>
      <xdr:col>3</xdr:col>
      <xdr:colOff>1221441</xdr:colOff>
      <xdr:row>20</xdr:row>
      <xdr:rowOff>448908</xdr:rowOff>
    </xdr:to>
    <xdr:pic>
      <xdr:nvPicPr>
        <xdr:cNvPr id="173" name="图片 51">
          <a:extLst>
            <a:ext uri="{FF2B5EF4-FFF2-40B4-BE49-F238E27FC236}">
              <a16:creationId xmlns:a16="http://schemas.microsoft.com/office/drawing/2014/main" id="{9A2AA3B6-D448-43AB-87C0-7F4437E16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978088" y="12102353"/>
          <a:ext cx="952500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320488</xdr:colOff>
      <xdr:row>21</xdr:row>
      <xdr:rowOff>62753</xdr:rowOff>
    </xdr:from>
    <xdr:to>
      <xdr:col>3</xdr:col>
      <xdr:colOff>1272988</xdr:colOff>
      <xdr:row>21</xdr:row>
      <xdr:rowOff>478043</xdr:rowOff>
    </xdr:to>
    <xdr:pic>
      <xdr:nvPicPr>
        <xdr:cNvPr id="174" name="图片 51">
          <a:extLst>
            <a:ext uri="{FF2B5EF4-FFF2-40B4-BE49-F238E27FC236}">
              <a16:creationId xmlns:a16="http://schemas.microsoft.com/office/drawing/2014/main" id="{EA42F848-6016-4FEF-9927-D6C4428DA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29635" y="12759018"/>
          <a:ext cx="952500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224118</xdr:colOff>
      <xdr:row>16</xdr:row>
      <xdr:rowOff>78441</xdr:rowOff>
    </xdr:from>
    <xdr:to>
      <xdr:col>3</xdr:col>
      <xdr:colOff>1184238</xdr:colOff>
      <xdr:row>16</xdr:row>
      <xdr:rowOff>512781</xdr:rowOff>
    </xdr:to>
    <xdr:pic>
      <xdr:nvPicPr>
        <xdr:cNvPr id="175" name="图片 48">
          <a:extLst>
            <a:ext uri="{FF2B5EF4-FFF2-40B4-BE49-F238E27FC236}">
              <a16:creationId xmlns:a16="http://schemas.microsoft.com/office/drawing/2014/main" id="{3F269B5E-2E51-4C34-A522-7247AB854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933265" y="9637059"/>
          <a:ext cx="96012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212912</xdr:colOff>
      <xdr:row>17</xdr:row>
      <xdr:rowOff>123265</xdr:rowOff>
    </xdr:from>
    <xdr:to>
      <xdr:col>3</xdr:col>
      <xdr:colOff>1168905</xdr:colOff>
      <xdr:row>17</xdr:row>
      <xdr:rowOff>488390</xdr:rowOff>
    </xdr:to>
    <xdr:pic>
      <xdr:nvPicPr>
        <xdr:cNvPr id="176" name="图片 49">
          <a:extLst>
            <a:ext uri="{FF2B5EF4-FFF2-40B4-BE49-F238E27FC236}">
              <a16:creationId xmlns:a16="http://schemas.microsoft.com/office/drawing/2014/main" id="{AB0E56BE-6517-4139-BB99-BEFDD2CAA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922059" y="10309412"/>
          <a:ext cx="955993" cy="365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505386</xdr:colOff>
      <xdr:row>32</xdr:row>
      <xdr:rowOff>52555</xdr:rowOff>
    </xdr:from>
    <xdr:to>
      <xdr:col>3</xdr:col>
      <xdr:colOff>981636</xdr:colOff>
      <xdr:row>32</xdr:row>
      <xdr:rowOff>518645</xdr:rowOff>
    </xdr:to>
    <xdr:pic>
      <xdr:nvPicPr>
        <xdr:cNvPr id="177" name="图片 26">
          <a:extLst>
            <a:ext uri="{FF2B5EF4-FFF2-40B4-BE49-F238E27FC236}">
              <a16:creationId xmlns:a16="http://schemas.microsoft.com/office/drawing/2014/main" id="{D213DCD1-66B0-4B3F-934D-318437153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214533" y="16256261"/>
          <a:ext cx="476250" cy="46609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28</xdr:row>
      <xdr:rowOff>207646</xdr:rowOff>
    </xdr:from>
    <xdr:to>
      <xdr:col>3</xdr:col>
      <xdr:colOff>907676</xdr:colOff>
      <xdr:row>28</xdr:row>
      <xdr:rowOff>439418</xdr:rowOff>
    </xdr:to>
    <xdr:pic>
      <xdr:nvPicPr>
        <xdr:cNvPr id="178" name="图片 72">
          <a:extLst>
            <a:ext uri="{FF2B5EF4-FFF2-40B4-BE49-F238E27FC236}">
              <a16:creationId xmlns:a16="http://schemas.microsoft.com/office/drawing/2014/main" id="{A74663A3-ED4B-4649-8526-628EEBA89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181600" y="36031171"/>
          <a:ext cx="869576" cy="23177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161925</xdr:colOff>
      <xdr:row>29</xdr:row>
      <xdr:rowOff>26670</xdr:rowOff>
    </xdr:from>
    <xdr:to>
      <xdr:col>3</xdr:col>
      <xdr:colOff>795618</xdr:colOff>
      <xdr:row>29</xdr:row>
      <xdr:rowOff>573430</xdr:rowOff>
    </xdr:to>
    <xdr:pic>
      <xdr:nvPicPr>
        <xdr:cNvPr id="179" name="图片 73">
          <a:extLst>
            <a:ext uri="{FF2B5EF4-FFF2-40B4-BE49-F238E27FC236}">
              <a16:creationId xmlns:a16="http://schemas.microsoft.com/office/drawing/2014/main" id="{060FFE0A-CB36-4C55-97DD-1301485BB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305425" y="37183695"/>
          <a:ext cx="633693" cy="5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171450</xdr:colOff>
      <xdr:row>30</xdr:row>
      <xdr:rowOff>102870</xdr:rowOff>
    </xdr:from>
    <xdr:to>
      <xdr:col>3</xdr:col>
      <xdr:colOff>920115</xdr:colOff>
      <xdr:row>30</xdr:row>
      <xdr:rowOff>539115</xdr:rowOff>
    </xdr:to>
    <xdr:pic>
      <xdr:nvPicPr>
        <xdr:cNvPr id="180" name="图片 75">
          <a:extLst>
            <a:ext uri="{FF2B5EF4-FFF2-40B4-BE49-F238E27FC236}">
              <a16:creationId xmlns:a16="http://schemas.microsoft.com/office/drawing/2014/main" id="{35D88777-7A73-49D4-B42F-BA31D1646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314950" y="38593395"/>
          <a:ext cx="74866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352425</xdr:colOff>
      <xdr:row>31</xdr:row>
      <xdr:rowOff>112956</xdr:rowOff>
    </xdr:from>
    <xdr:to>
      <xdr:col>3</xdr:col>
      <xdr:colOff>1180899</xdr:colOff>
      <xdr:row>31</xdr:row>
      <xdr:rowOff>584948</xdr:rowOff>
    </xdr:to>
    <xdr:pic>
      <xdr:nvPicPr>
        <xdr:cNvPr id="181" name="图片 76">
          <a:extLst>
            <a:ext uri="{FF2B5EF4-FFF2-40B4-BE49-F238E27FC236}">
              <a16:creationId xmlns:a16="http://schemas.microsoft.com/office/drawing/2014/main" id="{598C20EB-4110-4008-A298-108D9B145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061572" y="18266485"/>
          <a:ext cx="828474" cy="47199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33</xdr:row>
      <xdr:rowOff>104775</xdr:rowOff>
    </xdr:from>
    <xdr:to>
      <xdr:col>3</xdr:col>
      <xdr:colOff>874059</xdr:colOff>
      <xdr:row>33</xdr:row>
      <xdr:rowOff>608457</xdr:rowOff>
    </xdr:to>
    <xdr:pic>
      <xdr:nvPicPr>
        <xdr:cNvPr id="182" name="图片 29">
          <a:extLst>
            <a:ext uri="{FF2B5EF4-FFF2-40B4-BE49-F238E27FC236}">
              <a16:creationId xmlns:a16="http://schemas.microsoft.com/office/drawing/2014/main" id="{CC2A6000-BC9A-4A69-8833-1B3966BCD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372100" y="35261550"/>
          <a:ext cx="645459" cy="503682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37</xdr:row>
      <xdr:rowOff>44450</xdr:rowOff>
    </xdr:from>
    <xdr:to>
      <xdr:col>3</xdr:col>
      <xdr:colOff>687070</xdr:colOff>
      <xdr:row>37</xdr:row>
      <xdr:rowOff>611505</xdr:rowOff>
    </xdr:to>
    <xdr:pic>
      <xdr:nvPicPr>
        <xdr:cNvPr id="183" name="图片 53">
          <a:extLst>
            <a:ext uri="{FF2B5EF4-FFF2-40B4-BE49-F238E27FC236}">
              <a16:creationId xmlns:a16="http://schemas.microsoft.com/office/drawing/2014/main" id="{428A14A2-6AFA-4C92-A7C6-9D092FBB1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457825" y="17780000"/>
          <a:ext cx="372745" cy="56705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314325</xdr:colOff>
      <xdr:row>38</xdr:row>
      <xdr:rowOff>44450</xdr:rowOff>
    </xdr:from>
    <xdr:ext cx="372745" cy="567055"/>
    <xdr:pic>
      <xdr:nvPicPr>
        <xdr:cNvPr id="184" name="图片 53">
          <a:extLst>
            <a:ext uri="{FF2B5EF4-FFF2-40B4-BE49-F238E27FC236}">
              <a16:creationId xmlns:a16="http://schemas.microsoft.com/office/drawing/2014/main" id="{EBD2BA3B-A405-4C7E-86DD-E40F6787E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457825" y="18408650"/>
          <a:ext cx="372745" cy="56705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314325</xdr:colOff>
      <xdr:row>37</xdr:row>
      <xdr:rowOff>44450</xdr:rowOff>
    </xdr:from>
    <xdr:to>
      <xdr:col>3</xdr:col>
      <xdr:colOff>687070</xdr:colOff>
      <xdr:row>37</xdr:row>
      <xdr:rowOff>611505</xdr:rowOff>
    </xdr:to>
    <xdr:pic>
      <xdr:nvPicPr>
        <xdr:cNvPr id="185" name="图片 53">
          <a:extLst>
            <a:ext uri="{FF2B5EF4-FFF2-40B4-BE49-F238E27FC236}">
              <a16:creationId xmlns:a16="http://schemas.microsoft.com/office/drawing/2014/main" id="{99CB21CA-9FA4-41C9-B36D-D30B4406A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457825" y="17780000"/>
          <a:ext cx="372745" cy="567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39</xdr:row>
      <xdr:rowOff>68580</xdr:rowOff>
    </xdr:from>
    <xdr:to>
      <xdr:col>3</xdr:col>
      <xdr:colOff>765175</xdr:colOff>
      <xdr:row>39</xdr:row>
      <xdr:rowOff>502285</xdr:rowOff>
    </xdr:to>
    <xdr:pic>
      <xdr:nvPicPr>
        <xdr:cNvPr id="186" name="图片 54">
          <a:extLst>
            <a:ext uri="{FF2B5EF4-FFF2-40B4-BE49-F238E27FC236}">
              <a16:creationId xmlns:a16="http://schemas.microsoft.com/office/drawing/2014/main" id="{ABF0EFB4-30E3-49BC-9C5E-2A6D98008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600700" y="19061430"/>
          <a:ext cx="30797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41</xdr:row>
      <xdr:rowOff>66675</xdr:rowOff>
    </xdr:from>
    <xdr:to>
      <xdr:col>3</xdr:col>
      <xdr:colOff>728382</xdr:colOff>
      <xdr:row>41</xdr:row>
      <xdr:rowOff>526714</xdr:rowOff>
    </xdr:to>
    <xdr:pic>
      <xdr:nvPicPr>
        <xdr:cNvPr id="187" name="图片 55">
          <a:extLst>
            <a:ext uri="{FF2B5EF4-FFF2-40B4-BE49-F238E27FC236}">
              <a16:creationId xmlns:a16="http://schemas.microsoft.com/office/drawing/2014/main" id="{4984EEAD-CAD9-4A0E-967E-B739A77D5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543550" y="20316825"/>
          <a:ext cx="328332" cy="46003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43</xdr:row>
      <xdr:rowOff>101600</xdr:rowOff>
    </xdr:from>
    <xdr:to>
      <xdr:col>3</xdr:col>
      <xdr:colOff>736600</xdr:colOff>
      <xdr:row>43</xdr:row>
      <xdr:rowOff>544195</xdr:rowOff>
    </xdr:to>
    <xdr:pic>
      <xdr:nvPicPr>
        <xdr:cNvPr id="188" name="图片 56">
          <a:extLst>
            <a:ext uri="{FF2B5EF4-FFF2-40B4-BE49-F238E27FC236}">
              <a16:creationId xmlns:a16="http://schemas.microsoft.com/office/drawing/2014/main" id="{A5D8CE64-D637-4D7B-B78D-EF6238664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505450" y="21609050"/>
          <a:ext cx="37465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189774</xdr:colOff>
      <xdr:row>44</xdr:row>
      <xdr:rowOff>84364</xdr:rowOff>
    </xdr:from>
    <xdr:to>
      <xdr:col>3</xdr:col>
      <xdr:colOff>916214</xdr:colOff>
      <xdr:row>44</xdr:row>
      <xdr:rowOff>550454</xdr:rowOff>
    </xdr:to>
    <xdr:pic>
      <xdr:nvPicPr>
        <xdr:cNvPr id="189" name="图片 57">
          <a:extLst>
            <a:ext uri="{FF2B5EF4-FFF2-40B4-BE49-F238E27FC236}">
              <a16:creationId xmlns:a16="http://schemas.microsoft.com/office/drawing/2014/main" id="{9E997431-5E2B-4D41-9C17-B93ADFD58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333274" y="22220464"/>
          <a:ext cx="726440" cy="4660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314325</xdr:colOff>
      <xdr:row>38</xdr:row>
      <xdr:rowOff>44450</xdr:rowOff>
    </xdr:from>
    <xdr:ext cx="372745" cy="567055"/>
    <xdr:pic>
      <xdr:nvPicPr>
        <xdr:cNvPr id="190" name="图片 53">
          <a:extLst>
            <a:ext uri="{FF2B5EF4-FFF2-40B4-BE49-F238E27FC236}">
              <a16:creationId xmlns:a16="http://schemas.microsoft.com/office/drawing/2014/main" id="{B88C0586-8B12-4997-878A-47996E046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457825" y="18408650"/>
          <a:ext cx="372745" cy="56705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457200</xdr:colOff>
      <xdr:row>40</xdr:row>
      <xdr:rowOff>68580</xdr:rowOff>
    </xdr:from>
    <xdr:ext cx="307975" cy="433705"/>
    <xdr:pic>
      <xdr:nvPicPr>
        <xdr:cNvPr id="191" name="图片 54">
          <a:extLst>
            <a:ext uri="{FF2B5EF4-FFF2-40B4-BE49-F238E27FC236}">
              <a16:creationId xmlns:a16="http://schemas.microsoft.com/office/drawing/2014/main" id="{CA3B9694-AC94-4CAB-8DD2-001E455BB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600700" y="19690080"/>
          <a:ext cx="307975" cy="4337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400050</xdr:colOff>
      <xdr:row>42</xdr:row>
      <xdr:rowOff>66675</xdr:rowOff>
    </xdr:from>
    <xdr:ext cx="328332" cy="460039"/>
    <xdr:pic>
      <xdr:nvPicPr>
        <xdr:cNvPr id="192" name="图片 55">
          <a:extLst>
            <a:ext uri="{FF2B5EF4-FFF2-40B4-BE49-F238E27FC236}">
              <a16:creationId xmlns:a16="http://schemas.microsoft.com/office/drawing/2014/main" id="{02960949-CC6B-4701-8BB9-8B6EEEE3A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543550" y="20945475"/>
          <a:ext cx="328332" cy="460039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951320</xdr:colOff>
      <xdr:row>44</xdr:row>
      <xdr:rowOff>51434</xdr:rowOff>
    </xdr:from>
    <xdr:to>
      <xdr:col>3</xdr:col>
      <xdr:colOff>1677760</xdr:colOff>
      <xdr:row>44</xdr:row>
      <xdr:rowOff>517524</xdr:rowOff>
    </xdr:to>
    <xdr:pic>
      <xdr:nvPicPr>
        <xdr:cNvPr id="193" name="图片 57">
          <a:extLst>
            <a:ext uri="{FF2B5EF4-FFF2-40B4-BE49-F238E27FC236}">
              <a16:creationId xmlns:a16="http://schemas.microsoft.com/office/drawing/2014/main" id="{0D827835-BBCE-40DE-B956-64C5E5F5B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094820" y="22187534"/>
          <a:ext cx="726440" cy="466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314325</xdr:colOff>
      <xdr:row>46</xdr:row>
      <xdr:rowOff>82550</xdr:rowOff>
    </xdr:from>
    <xdr:to>
      <xdr:col>3</xdr:col>
      <xdr:colOff>763905</xdr:colOff>
      <xdr:row>46</xdr:row>
      <xdr:rowOff>588010</xdr:rowOff>
    </xdr:to>
    <xdr:pic>
      <xdr:nvPicPr>
        <xdr:cNvPr id="194" name="图片 58">
          <a:extLst>
            <a:ext uri="{FF2B5EF4-FFF2-40B4-BE49-F238E27FC236}">
              <a16:creationId xmlns:a16="http://schemas.microsoft.com/office/drawing/2014/main" id="{A3954B78-D4B8-4BB1-B2D8-37304350C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457825" y="23475950"/>
          <a:ext cx="44958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994229</xdr:colOff>
      <xdr:row>46</xdr:row>
      <xdr:rowOff>85907</xdr:rowOff>
    </xdr:from>
    <xdr:to>
      <xdr:col>3</xdr:col>
      <xdr:colOff>1443809</xdr:colOff>
      <xdr:row>46</xdr:row>
      <xdr:rowOff>591367</xdr:rowOff>
    </xdr:to>
    <xdr:pic>
      <xdr:nvPicPr>
        <xdr:cNvPr id="195" name="图片 58">
          <a:extLst>
            <a:ext uri="{FF2B5EF4-FFF2-40B4-BE49-F238E27FC236}">
              <a16:creationId xmlns:a16="http://schemas.microsoft.com/office/drawing/2014/main" id="{67193482-72D0-4EEE-9681-D1D28165F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137729" y="23479307"/>
          <a:ext cx="44958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228600</xdr:colOff>
      <xdr:row>47</xdr:row>
      <xdr:rowOff>149225</xdr:rowOff>
    </xdr:from>
    <xdr:to>
      <xdr:col>3</xdr:col>
      <xdr:colOff>885825</xdr:colOff>
      <xdr:row>47</xdr:row>
      <xdr:rowOff>466725</xdr:rowOff>
    </xdr:to>
    <xdr:pic>
      <xdr:nvPicPr>
        <xdr:cNvPr id="196" name="图片 59">
          <a:extLst>
            <a:ext uri="{FF2B5EF4-FFF2-40B4-BE49-F238E27FC236}">
              <a16:creationId xmlns:a16="http://schemas.microsoft.com/office/drawing/2014/main" id="{EFF365BB-44FE-4177-B8E0-AF2AA066D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372100" y="24628475"/>
          <a:ext cx="657225" cy="317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152400</xdr:colOff>
      <xdr:row>48</xdr:row>
      <xdr:rowOff>44450</xdr:rowOff>
    </xdr:from>
    <xdr:to>
      <xdr:col>3</xdr:col>
      <xdr:colOff>979170</xdr:colOff>
      <xdr:row>48</xdr:row>
      <xdr:rowOff>523240</xdr:rowOff>
    </xdr:to>
    <xdr:pic>
      <xdr:nvPicPr>
        <xdr:cNvPr id="197" name="图片 60">
          <a:extLst>
            <a:ext uri="{FF2B5EF4-FFF2-40B4-BE49-F238E27FC236}">
              <a16:creationId xmlns:a16="http://schemas.microsoft.com/office/drawing/2014/main" id="{21BC47B1-9BBA-418D-9453-D506AB06B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295900" y="25152350"/>
          <a:ext cx="826770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337297</xdr:colOff>
      <xdr:row>49</xdr:row>
      <xdr:rowOff>178360</xdr:rowOff>
    </xdr:from>
    <xdr:to>
      <xdr:col>3</xdr:col>
      <xdr:colOff>1282812</xdr:colOff>
      <xdr:row>49</xdr:row>
      <xdr:rowOff>493955</xdr:rowOff>
    </xdr:to>
    <xdr:pic>
      <xdr:nvPicPr>
        <xdr:cNvPr id="198" name="图片 61">
          <a:extLst>
            <a:ext uri="{FF2B5EF4-FFF2-40B4-BE49-F238E27FC236}">
              <a16:creationId xmlns:a16="http://schemas.microsoft.com/office/drawing/2014/main" id="{2DA80AB9-B50F-4FE5-B640-D57044731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046444" y="28215478"/>
          <a:ext cx="945515" cy="315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238125</xdr:colOff>
      <xdr:row>22</xdr:row>
      <xdr:rowOff>148590</xdr:rowOff>
    </xdr:from>
    <xdr:to>
      <xdr:col>3</xdr:col>
      <xdr:colOff>916940</xdr:colOff>
      <xdr:row>22</xdr:row>
      <xdr:rowOff>448945</xdr:rowOff>
    </xdr:to>
    <xdr:pic>
      <xdr:nvPicPr>
        <xdr:cNvPr id="199" name="图片 52">
          <a:extLst>
            <a:ext uri="{FF2B5EF4-FFF2-40B4-BE49-F238E27FC236}">
              <a16:creationId xmlns:a16="http://schemas.microsoft.com/office/drawing/2014/main" id="{C9682801-31ED-448E-89F3-F91CCD813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381625" y="44096940"/>
          <a:ext cx="678815" cy="30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390526</xdr:colOff>
      <xdr:row>51</xdr:row>
      <xdr:rowOff>9526</xdr:rowOff>
    </xdr:from>
    <xdr:to>
      <xdr:col>3</xdr:col>
      <xdr:colOff>645966</xdr:colOff>
      <xdr:row>51</xdr:row>
      <xdr:rowOff>504265</xdr:rowOff>
    </xdr:to>
    <xdr:pic>
      <xdr:nvPicPr>
        <xdr:cNvPr id="200" name="图片 81">
          <a:extLst>
            <a:ext uri="{FF2B5EF4-FFF2-40B4-BE49-F238E27FC236}">
              <a16:creationId xmlns:a16="http://schemas.microsoft.com/office/drawing/2014/main" id="{5171FE57-5065-4D2A-9331-CEFC6B4DC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099673" y="29077585"/>
          <a:ext cx="255440" cy="49473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323850</xdr:colOff>
      <xdr:row>53</xdr:row>
      <xdr:rowOff>38100</xdr:rowOff>
    </xdr:from>
    <xdr:to>
      <xdr:col>3</xdr:col>
      <xdr:colOff>784412</xdr:colOff>
      <xdr:row>53</xdr:row>
      <xdr:rowOff>593465</xdr:rowOff>
    </xdr:to>
    <xdr:pic>
      <xdr:nvPicPr>
        <xdr:cNvPr id="201" name="图片 83">
          <a:extLst>
            <a:ext uri="{FF2B5EF4-FFF2-40B4-BE49-F238E27FC236}">
              <a16:creationId xmlns:a16="http://schemas.microsoft.com/office/drawing/2014/main" id="{8FB83029-696C-42EF-844E-ED98CB466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467350" y="42652950"/>
          <a:ext cx="460562" cy="555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447114</xdr:colOff>
      <xdr:row>55</xdr:row>
      <xdr:rowOff>119680</xdr:rowOff>
    </xdr:from>
    <xdr:to>
      <xdr:col>3</xdr:col>
      <xdr:colOff>818029</xdr:colOff>
      <xdr:row>55</xdr:row>
      <xdr:rowOff>445006</xdr:rowOff>
    </xdr:to>
    <xdr:pic>
      <xdr:nvPicPr>
        <xdr:cNvPr id="202" name="图片 88">
          <a:extLst>
            <a:ext uri="{FF2B5EF4-FFF2-40B4-BE49-F238E27FC236}">
              <a16:creationId xmlns:a16="http://schemas.microsoft.com/office/drawing/2014/main" id="{4ED397CC-D2BB-4E42-844B-96D8028DA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156261" y="32325386"/>
          <a:ext cx="370915" cy="32532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11206</xdr:colOff>
      <xdr:row>56</xdr:row>
      <xdr:rowOff>56030</xdr:rowOff>
    </xdr:from>
    <xdr:to>
      <xdr:col>3</xdr:col>
      <xdr:colOff>381000</xdr:colOff>
      <xdr:row>56</xdr:row>
      <xdr:rowOff>543562</xdr:rowOff>
    </xdr:to>
    <xdr:pic>
      <xdr:nvPicPr>
        <xdr:cNvPr id="203" name="图片 84">
          <a:extLst>
            <a:ext uri="{FF2B5EF4-FFF2-40B4-BE49-F238E27FC236}">
              <a16:creationId xmlns:a16="http://schemas.microsoft.com/office/drawing/2014/main" id="{A27009EA-A25C-47D7-843E-1ECA36964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720353" y="32889265"/>
          <a:ext cx="369794" cy="48753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571500</xdr:colOff>
      <xdr:row>56</xdr:row>
      <xdr:rowOff>33617</xdr:rowOff>
    </xdr:from>
    <xdr:to>
      <xdr:col>3</xdr:col>
      <xdr:colOff>836930</xdr:colOff>
      <xdr:row>56</xdr:row>
      <xdr:rowOff>592567</xdr:rowOff>
    </xdr:to>
    <xdr:pic>
      <xdr:nvPicPr>
        <xdr:cNvPr id="204" name="图片 85">
          <a:extLst>
            <a:ext uri="{FF2B5EF4-FFF2-40B4-BE49-F238E27FC236}">
              <a16:creationId xmlns:a16="http://schemas.microsoft.com/office/drawing/2014/main" id="{7F3BDEC4-3619-4D48-861E-6781E4859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280647" y="32866852"/>
          <a:ext cx="265430" cy="55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874058</xdr:colOff>
      <xdr:row>56</xdr:row>
      <xdr:rowOff>100854</xdr:rowOff>
    </xdr:from>
    <xdr:to>
      <xdr:col>3</xdr:col>
      <xdr:colOff>1210235</xdr:colOff>
      <xdr:row>56</xdr:row>
      <xdr:rowOff>582134</xdr:rowOff>
    </xdr:to>
    <xdr:pic>
      <xdr:nvPicPr>
        <xdr:cNvPr id="205" name="图片 86">
          <a:extLst>
            <a:ext uri="{FF2B5EF4-FFF2-40B4-BE49-F238E27FC236}">
              <a16:creationId xmlns:a16="http://schemas.microsoft.com/office/drawing/2014/main" id="{00A674D2-9E36-421D-A3B4-517C23BFC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583205" y="32934089"/>
          <a:ext cx="336177" cy="481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1445559</xdr:colOff>
      <xdr:row>56</xdr:row>
      <xdr:rowOff>89647</xdr:rowOff>
    </xdr:from>
    <xdr:to>
      <xdr:col>3</xdr:col>
      <xdr:colOff>1674794</xdr:colOff>
      <xdr:row>56</xdr:row>
      <xdr:rowOff>608592</xdr:rowOff>
    </xdr:to>
    <xdr:pic>
      <xdr:nvPicPr>
        <xdr:cNvPr id="206" name="图片 87">
          <a:extLst>
            <a:ext uri="{FF2B5EF4-FFF2-40B4-BE49-F238E27FC236}">
              <a16:creationId xmlns:a16="http://schemas.microsoft.com/office/drawing/2014/main" id="{28C290E8-9DC5-40E8-BB7E-B93A90025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154706" y="32922882"/>
          <a:ext cx="229235" cy="51894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390526</xdr:colOff>
      <xdr:row>52</xdr:row>
      <xdr:rowOff>9526</xdr:rowOff>
    </xdr:from>
    <xdr:ext cx="260872" cy="505945"/>
    <xdr:pic>
      <xdr:nvPicPr>
        <xdr:cNvPr id="207" name="图片 81">
          <a:extLst>
            <a:ext uri="{FF2B5EF4-FFF2-40B4-BE49-F238E27FC236}">
              <a16:creationId xmlns:a16="http://schemas.microsoft.com/office/drawing/2014/main" id="{DBE81E46-2841-4DEA-A132-EC2609EAF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099673" y="29705114"/>
          <a:ext cx="260872" cy="5059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323850</xdr:colOff>
      <xdr:row>54</xdr:row>
      <xdr:rowOff>38100</xdr:rowOff>
    </xdr:from>
    <xdr:ext cx="460562" cy="555365"/>
    <xdr:pic>
      <xdr:nvPicPr>
        <xdr:cNvPr id="208" name="图片 83">
          <a:extLst>
            <a:ext uri="{FF2B5EF4-FFF2-40B4-BE49-F238E27FC236}">
              <a16:creationId xmlns:a16="http://schemas.microsoft.com/office/drawing/2014/main" id="{63C179A1-EF86-43BE-B3AD-929BF6EB0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467350" y="43319700"/>
          <a:ext cx="460562" cy="55536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414618</xdr:colOff>
      <xdr:row>59</xdr:row>
      <xdr:rowOff>67236</xdr:rowOff>
    </xdr:from>
    <xdr:to>
      <xdr:col>3</xdr:col>
      <xdr:colOff>1008978</xdr:colOff>
      <xdr:row>59</xdr:row>
      <xdr:rowOff>559996</xdr:rowOff>
    </xdr:to>
    <xdr:pic>
      <xdr:nvPicPr>
        <xdr:cNvPr id="209" name="图片 9" descr="c9e79b3cce57d31eed1d9f0bec831aa">
          <a:extLst>
            <a:ext uri="{FF2B5EF4-FFF2-40B4-BE49-F238E27FC236}">
              <a16:creationId xmlns:a16="http://schemas.microsoft.com/office/drawing/2014/main" id="{514E8A48-32A8-4EBD-8B47-FBA892A1B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123765" y="34155530"/>
          <a:ext cx="594360" cy="492760"/>
        </a:xfrm>
        <a:prstGeom prst="rect">
          <a:avLst/>
        </a:prstGeom>
      </xdr:spPr>
    </xdr:pic>
    <xdr:clientData/>
  </xdr:twoCellAnchor>
  <xdr:twoCellAnchor editAs="oneCell">
    <xdr:from>
      <xdr:col>3</xdr:col>
      <xdr:colOff>210185</xdr:colOff>
      <xdr:row>34</xdr:row>
      <xdr:rowOff>26670</xdr:rowOff>
    </xdr:from>
    <xdr:to>
      <xdr:col>3</xdr:col>
      <xdr:colOff>795619</xdr:colOff>
      <xdr:row>34</xdr:row>
      <xdr:rowOff>632556</xdr:rowOff>
    </xdr:to>
    <xdr:pic>
      <xdr:nvPicPr>
        <xdr:cNvPr id="2" name="图片 64">
          <a:extLst>
            <a:ext uri="{FF2B5EF4-FFF2-40B4-BE49-F238E27FC236}">
              <a16:creationId xmlns:a16="http://schemas.microsoft.com/office/drawing/2014/main" id="{03B69751-7560-4EF0-A2A4-D04C77DCB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353685" y="31935420"/>
          <a:ext cx="585434" cy="605886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11206</xdr:colOff>
      <xdr:row>57</xdr:row>
      <xdr:rowOff>56030</xdr:rowOff>
    </xdr:from>
    <xdr:ext cx="369794" cy="487532"/>
    <xdr:pic>
      <xdr:nvPicPr>
        <xdr:cNvPr id="3" name="图片 84">
          <a:extLst>
            <a:ext uri="{FF2B5EF4-FFF2-40B4-BE49-F238E27FC236}">
              <a16:creationId xmlns:a16="http://schemas.microsoft.com/office/drawing/2014/main" id="{753E0EFF-513D-43C9-8FE6-A9E8ACA7F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720353" y="33539206"/>
          <a:ext cx="369794" cy="487532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571500</xdr:colOff>
      <xdr:row>57</xdr:row>
      <xdr:rowOff>33617</xdr:rowOff>
    </xdr:from>
    <xdr:ext cx="265430" cy="558950"/>
    <xdr:pic>
      <xdr:nvPicPr>
        <xdr:cNvPr id="4" name="图片 85">
          <a:extLst>
            <a:ext uri="{FF2B5EF4-FFF2-40B4-BE49-F238E27FC236}">
              <a16:creationId xmlns:a16="http://schemas.microsoft.com/office/drawing/2014/main" id="{C5F27F4E-5833-4F9F-9CEB-01C35166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280647" y="33516793"/>
          <a:ext cx="265430" cy="55895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874058</xdr:colOff>
      <xdr:row>57</xdr:row>
      <xdr:rowOff>100854</xdr:rowOff>
    </xdr:from>
    <xdr:ext cx="336177" cy="481280"/>
    <xdr:pic>
      <xdr:nvPicPr>
        <xdr:cNvPr id="5" name="图片 86">
          <a:extLst>
            <a:ext uri="{FF2B5EF4-FFF2-40B4-BE49-F238E27FC236}">
              <a16:creationId xmlns:a16="http://schemas.microsoft.com/office/drawing/2014/main" id="{BCA65C2E-265D-45D4-A075-28C0FBEEF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583205" y="33584030"/>
          <a:ext cx="336177" cy="4812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1445559</xdr:colOff>
      <xdr:row>57</xdr:row>
      <xdr:rowOff>89647</xdr:rowOff>
    </xdr:from>
    <xdr:ext cx="229235" cy="518945"/>
    <xdr:pic>
      <xdr:nvPicPr>
        <xdr:cNvPr id="6" name="图片 87">
          <a:extLst>
            <a:ext uri="{FF2B5EF4-FFF2-40B4-BE49-F238E27FC236}">
              <a16:creationId xmlns:a16="http://schemas.microsoft.com/office/drawing/2014/main" id="{69B13554-A92D-403E-8848-A3FB5E569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154706" y="33572823"/>
          <a:ext cx="229235" cy="5189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295275</xdr:colOff>
      <xdr:row>45</xdr:row>
      <xdr:rowOff>95250</xdr:rowOff>
    </xdr:from>
    <xdr:ext cx="678815" cy="417195"/>
    <xdr:pic>
      <xdr:nvPicPr>
        <xdr:cNvPr id="7" name="图片 5">
          <a:extLst>
            <a:ext uri="{FF2B5EF4-FFF2-40B4-BE49-F238E27FC236}">
              <a16:creationId xmlns:a16="http://schemas.microsoft.com/office/drawing/2014/main" id="{289C6C30-17E9-4131-AC0D-25A74DBB4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13520" r="22321"/>
        <a:stretch>
          <a:fillRect/>
        </a:stretch>
      </xdr:blipFill>
      <xdr:spPr>
        <a:xfrm>
          <a:off x="4004422" y="26899721"/>
          <a:ext cx="678815" cy="41719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189774</xdr:colOff>
      <xdr:row>45</xdr:row>
      <xdr:rowOff>84364</xdr:rowOff>
    </xdr:from>
    <xdr:ext cx="726440" cy="466090"/>
    <xdr:pic>
      <xdr:nvPicPr>
        <xdr:cNvPr id="8" name="图片 57">
          <a:extLst>
            <a:ext uri="{FF2B5EF4-FFF2-40B4-BE49-F238E27FC236}">
              <a16:creationId xmlns:a16="http://schemas.microsoft.com/office/drawing/2014/main" id="{AD12A960-F9DD-42F2-B7D8-287F96F42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898921" y="26888835"/>
          <a:ext cx="726440" cy="4660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951320</xdr:colOff>
      <xdr:row>45</xdr:row>
      <xdr:rowOff>51434</xdr:rowOff>
    </xdr:from>
    <xdr:ext cx="726440" cy="466090"/>
    <xdr:pic>
      <xdr:nvPicPr>
        <xdr:cNvPr id="9" name="图片 57">
          <a:extLst>
            <a:ext uri="{FF2B5EF4-FFF2-40B4-BE49-F238E27FC236}">
              <a16:creationId xmlns:a16="http://schemas.microsoft.com/office/drawing/2014/main" id="{75E2A05A-EFE5-409F-873A-30B8824CE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660467" y="26855905"/>
          <a:ext cx="726440" cy="466090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51E3-6ED6-4972-BC07-E72982CE1176}">
  <sheetPr>
    <pageSetUpPr fitToPage="1"/>
  </sheetPr>
  <dimension ref="A1:K68"/>
  <sheetViews>
    <sheetView workbookViewId="0">
      <selection activeCell="K20" sqref="K20"/>
    </sheetView>
    <sheetView tabSelected="1" topLeftCell="A16" workbookViewId="1">
      <selection activeCell="F19" sqref="F19"/>
    </sheetView>
  </sheetViews>
  <sheetFormatPr defaultColWidth="8.85546875" defaultRowHeight="15" x14ac:dyDescent="0.25"/>
  <cols>
    <col min="1" max="1" width="1" customWidth="1"/>
    <col min="2" max="2" width="12" customWidth="1"/>
    <col min="3" max="3" width="38.7109375" customWidth="1"/>
    <col min="4" max="4" width="8.28515625" customWidth="1"/>
    <col min="5" max="5" width="13.5703125" customWidth="1"/>
    <col min="6" max="6" width="9.7109375" customWidth="1"/>
    <col min="7" max="7" width="9.5703125" customWidth="1"/>
    <col min="8" max="8" width="14" customWidth="1"/>
    <col min="9" max="9" width="2" customWidth="1"/>
  </cols>
  <sheetData>
    <row r="1" spans="1:9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ht="15" customHeight="1" x14ac:dyDescent="0.35">
      <c r="A8" s="26"/>
      <c r="B8" s="114" t="s">
        <v>176</v>
      </c>
      <c r="C8" s="114"/>
      <c r="D8" s="114"/>
      <c r="E8" s="114"/>
      <c r="F8" s="114"/>
      <c r="G8" s="114"/>
      <c r="H8" s="114"/>
      <c r="I8" s="96"/>
    </row>
    <row r="9" spans="1:9" ht="15.75" customHeight="1" thickBot="1" x14ac:dyDescent="0.4">
      <c r="A9" s="26"/>
      <c r="B9" s="115"/>
      <c r="C9" s="115"/>
      <c r="D9" s="115"/>
      <c r="E9" s="115"/>
      <c r="F9" s="115"/>
      <c r="G9" s="115"/>
      <c r="H9" s="115"/>
      <c r="I9" s="96"/>
    </row>
    <row r="10" spans="1:9" ht="15.75" customHeight="1" thickTop="1" x14ac:dyDescent="0.5">
      <c r="A10" s="26"/>
      <c r="B10" s="27"/>
      <c r="C10" s="27"/>
      <c r="D10" s="27"/>
      <c r="E10" s="27"/>
      <c r="F10" s="27"/>
      <c r="G10" s="27"/>
      <c r="H10" s="27"/>
      <c r="I10" s="96"/>
    </row>
    <row r="11" spans="1:9" x14ac:dyDescent="0.25">
      <c r="A11" s="26"/>
      <c r="B11" s="6"/>
      <c r="C11" s="28" t="s">
        <v>21</v>
      </c>
      <c r="D11" s="26"/>
      <c r="E11" s="26"/>
      <c r="F11" s="26"/>
      <c r="G11" s="26"/>
      <c r="H11" s="26"/>
      <c r="I11" s="26"/>
    </row>
    <row r="12" spans="1:9" x14ac:dyDescent="0.25">
      <c r="A12" s="26"/>
      <c r="B12" s="12"/>
      <c r="C12" s="28" t="s">
        <v>22</v>
      </c>
      <c r="D12" s="26"/>
      <c r="E12" s="26"/>
      <c r="F12" s="26"/>
      <c r="G12" s="26"/>
      <c r="H12" s="26"/>
      <c r="I12" s="26"/>
    </row>
    <row r="13" spans="1:9" ht="15" customHeight="1" x14ac:dyDescent="0.25">
      <c r="A13" s="26"/>
      <c r="B13" s="13"/>
      <c r="C13" s="28" t="s">
        <v>14</v>
      </c>
      <c r="D13" s="26"/>
      <c r="E13" s="26"/>
      <c r="F13" s="26"/>
      <c r="G13" s="26"/>
      <c r="H13" s="26"/>
      <c r="I13" s="26"/>
    </row>
    <row r="14" spans="1:9" ht="15" customHeight="1" x14ac:dyDescent="0.25">
      <c r="A14" s="26"/>
      <c r="B14" s="11"/>
      <c r="C14" s="28" t="s">
        <v>13</v>
      </c>
      <c r="D14" s="26"/>
      <c r="E14" s="26"/>
      <c r="F14" s="26"/>
      <c r="G14" s="26"/>
      <c r="H14" s="26"/>
      <c r="I14" s="26"/>
    </row>
    <row r="15" spans="1:9" ht="15" customHeight="1" x14ac:dyDescent="0.25">
      <c r="A15" s="26"/>
      <c r="B15" s="18"/>
      <c r="C15" s="28" t="s">
        <v>20</v>
      </c>
      <c r="D15" s="26"/>
      <c r="E15" s="26"/>
      <c r="F15" s="26"/>
      <c r="G15" s="26"/>
      <c r="H15" s="26"/>
      <c r="I15" s="26"/>
    </row>
    <row r="16" spans="1:9" ht="15" customHeight="1" x14ac:dyDescent="0.25">
      <c r="A16" s="26"/>
      <c r="B16" s="26"/>
      <c r="C16" s="28"/>
      <c r="D16" s="26"/>
      <c r="E16" s="26"/>
      <c r="F16" s="26"/>
      <c r="G16" s="26"/>
      <c r="H16" s="26"/>
      <c r="I16" s="26"/>
    </row>
    <row r="17" spans="1:11" ht="16.5" customHeight="1" x14ac:dyDescent="0.25">
      <c r="A17" s="26"/>
      <c r="B17" s="1"/>
      <c r="C17" s="25" t="s">
        <v>43</v>
      </c>
      <c r="D17" s="15" t="s">
        <v>19</v>
      </c>
      <c r="E17" s="15" t="s">
        <v>6</v>
      </c>
      <c r="F17" s="15" t="s">
        <v>2</v>
      </c>
      <c r="G17" s="15" t="s">
        <v>3</v>
      </c>
      <c r="H17" s="19" t="s">
        <v>23</v>
      </c>
      <c r="I17" s="26"/>
    </row>
    <row r="18" spans="1:11" x14ac:dyDescent="0.25">
      <c r="A18" s="26"/>
      <c r="B18" s="1"/>
      <c r="C18" s="1"/>
      <c r="D18" s="22">
        <v>6</v>
      </c>
      <c r="E18" s="23">
        <v>30</v>
      </c>
      <c r="F18" s="23">
        <v>1</v>
      </c>
      <c r="G18" s="23">
        <v>2.6</v>
      </c>
      <c r="H18" s="16">
        <f>G18*F18</f>
        <v>2.6</v>
      </c>
      <c r="I18" s="26"/>
    </row>
    <row r="19" spans="1:11" ht="15.75" thickBot="1" x14ac:dyDescent="0.3">
      <c r="A19" s="26"/>
      <c r="B19" s="8" t="s">
        <v>5</v>
      </c>
      <c r="C19" s="8" t="s">
        <v>7</v>
      </c>
      <c r="D19" s="9" t="s">
        <v>8</v>
      </c>
      <c r="E19" s="9" t="s">
        <v>11</v>
      </c>
      <c r="F19" s="9" t="s">
        <v>9</v>
      </c>
      <c r="G19" s="9" t="s">
        <v>12</v>
      </c>
      <c r="H19" s="9" t="s">
        <v>10</v>
      </c>
      <c r="I19" s="26"/>
    </row>
    <row r="20" spans="1:11" ht="15.75" thickTop="1" x14ac:dyDescent="0.25">
      <c r="A20" s="26"/>
      <c r="B20" s="34" t="s">
        <v>26</v>
      </c>
      <c r="C20" s="10"/>
      <c r="D20" s="10"/>
      <c r="E20" s="3"/>
      <c r="F20" s="21"/>
      <c r="G20" s="10"/>
      <c r="H20" s="3"/>
      <c r="I20" s="26"/>
    </row>
    <row r="21" spans="1:11" x14ac:dyDescent="0.25">
      <c r="A21" s="26"/>
      <c r="B21" s="2" t="str">
        <f>IF($C$17="Bianco","RE1201-W",IF($C$17="Ral su cartella","RE1201-X"))</f>
        <v>RE1201-W</v>
      </c>
      <c r="C21" s="14" t="str">
        <f>IFERROR(VLOOKUP(B21,Dati!$B$1:$I$224,2,FALSE),"")</f>
        <v>P120 Cassonetto Bianco 9016</v>
      </c>
      <c r="D21" s="68">
        <f>IFERROR(VLOOKUP(B21,Dati!$B$2:$I$224,8,FALSE),"")</f>
        <v>93.88</v>
      </c>
      <c r="E21" s="3">
        <f>D21*(1-$E$18/100)</f>
        <v>65.715999999999994</v>
      </c>
      <c r="F21" s="3" t="s">
        <v>0</v>
      </c>
      <c r="G21" s="3">
        <f>F18-0.8</f>
        <v>0.19999999999999996</v>
      </c>
      <c r="H21" s="3">
        <f t="shared" ref="H21:H30" si="0">E21*G21</f>
        <v>13.143199999999997</v>
      </c>
      <c r="I21" s="26"/>
    </row>
    <row r="22" spans="1:11" x14ac:dyDescent="0.25">
      <c r="A22" s="26"/>
      <c r="B22" s="2" t="str">
        <f>IF($C$17="Bianco","RE1202-W",IF($C$17="Ral su Cartella","RE1202-X"))</f>
        <v>RE1202-W</v>
      </c>
      <c r="C22" s="14" t="str">
        <f>IFERROR(VLOOKUP(B22,Dati!$B$1:$I$224,2,FALSE),"")</f>
        <v>P120 Cover Bianca 9016</v>
      </c>
      <c r="D22" s="68">
        <f>IFERROR(VLOOKUP(B22,Dati!$B$2:$I$224,8,FALSE),"")</f>
        <v>37.32</v>
      </c>
      <c r="E22" s="3">
        <f t="shared" ref="E22:E28" si="1">D22*(1-$E$18/100)</f>
        <v>26.123999999999999</v>
      </c>
      <c r="F22" s="3" t="s">
        <v>0</v>
      </c>
      <c r="G22" s="3">
        <f>F18-0.8</f>
        <v>0.19999999999999996</v>
      </c>
      <c r="H22" s="3">
        <f t="shared" si="0"/>
        <v>5.2247999999999983</v>
      </c>
      <c r="I22" s="26"/>
    </row>
    <row r="23" spans="1:11" x14ac:dyDescent="0.25">
      <c r="A23" s="26"/>
      <c r="B23" s="2" t="str">
        <f>IF($C$17="Bianco","RE1203-W",IF($C$17="Ral su Cartella","RE1203-X"))</f>
        <v>RE1203-W</v>
      </c>
      <c r="C23" s="14" t="str">
        <f>IFERROR(VLOOKUP(B23,Dati!$B$1:$I$224,2,FALSE),"")</f>
        <v>P120 Cover Laterale 1 Bianca, 80 cm</v>
      </c>
      <c r="D23" s="68">
        <f>IFERROR(VLOOKUP(B23,Dati!$B$2:$I$224,8,FALSE),"")</f>
        <v>23.5</v>
      </c>
      <c r="E23" s="3">
        <f t="shared" si="1"/>
        <v>16.45</v>
      </c>
      <c r="F23" s="3" t="s">
        <v>1</v>
      </c>
      <c r="G23" s="97">
        <v>1</v>
      </c>
      <c r="H23" s="3">
        <f>E23*G23*0.8</f>
        <v>13.16</v>
      </c>
      <c r="I23" s="26"/>
    </row>
    <row r="24" spans="1:11" x14ac:dyDescent="0.25">
      <c r="A24" s="26"/>
      <c r="B24" s="2" t="str">
        <f>IF($C$17="Bianco","RE1204-W",IF($C$17="Ral su Cartella","RE1204-X"))</f>
        <v>RE1204-W</v>
      </c>
      <c r="C24" s="14" t="str">
        <f>IFERROR(VLOOKUP(B24,Dati!$B$1:$I$224,2,FALSE),"")</f>
        <v>P120 Cover Laterale 2 Bianca, 80 cm</v>
      </c>
      <c r="D24" s="68">
        <f>IFERROR(VLOOKUP(B24,Dati!$B$2:$I$224,8,FALSE),"")</f>
        <v>39.659999999999997</v>
      </c>
      <c r="E24" s="3">
        <f t="shared" si="1"/>
        <v>27.761999999999997</v>
      </c>
      <c r="F24" s="3" t="s">
        <v>1</v>
      </c>
      <c r="G24" s="97">
        <v>1</v>
      </c>
      <c r="H24" s="3">
        <f>E24*G24*0.8</f>
        <v>22.209599999999998</v>
      </c>
      <c r="I24" s="26"/>
    </row>
    <row r="25" spans="1:11" x14ac:dyDescent="0.25">
      <c r="A25" s="26"/>
      <c r="B25" s="2" t="str">
        <f>IF($C$17="Bianco","RE1205-W",IF($C$17="Ral su Cartella","RE1205-X"))</f>
        <v>RE1205-W</v>
      </c>
      <c r="C25" s="14" t="str">
        <f>IFERROR(VLOOKUP(B25,Dati!$B$1:$I$224,2,FALSE),"")</f>
        <v>P120 Cover Laterale 3 Bianca, 80 cm</v>
      </c>
      <c r="D25" s="68">
        <f>IFERROR(VLOOKUP(B25,Dati!$B$2:$I$224,8,FALSE),"")</f>
        <v>19.86</v>
      </c>
      <c r="E25" s="3">
        <f t="shared" si="1"/>
        <v>13.901999999999999</v>
      </c>
      <c r="F25" s="3" t="s">
        <v>1</v>
      </c>
      <c r="G25" s="97">
        <v>1</v>
      </c>
      <c r="H25" s="3">
        <f>E25*G25*0.8</f>
        <v>11.121600000000001</v>
      </c>
      <c r="I25" s="26"/>
      <c r="K25" s="30"/>
    </row>
    <row r="26" spans="1:11" x14ac:dyDescent="0.25">
      <c r="A26" s="26"/>
      <c r="B26" s="2" t="str">
        <f>IF($C$17="Bianco","RE1206-W",IF($C$17="Ral su Cartella","RE1206-X"))</f>
        <v>RE1206-W</v>
      </c>
      <c r="C26" s="14" t="str">
        <f>IFERROR(VLOOKUP(B26,Dati!$B$1:$I$224,2,FALSE),"")</f>
        <v>P120 Coverl viti Bianca</v>
      </c>
      <c r="D26" s="68">
        <f>IFERROR(VLOOKUP(B26,Dati!$B$2:$I$224,8,FALSE),"")</f>
        <v>2.44</v>
      </c>
      <c r="E26" s="3">
        <f t="shared" si="1"/>
        <v>1.708</v>
      </c>
      <c r="F26" s="3" t="s">
        <v>0</v>
      </c>
      <c r="G26" s="3">
        <f>F18</f>
        <v>1</v>
      </c>
      <c r="H26" s="3">
        <f t="shared" si="0"/>
        <v>1.708</v>
      </c>
      <c r="I26" s="26"/>
    </row>
    <row r="27" spans="1:11" x14ac:dyDescent="0.25">
      <c r="A27" s="26"/>
      <c r="B27" s="92" t="str">
        <f>IF($C$17="Bianco","RE1218-W",IF($C$17="Ral su Cartella","RE1218-X"))</f>
        <v>RE1218-W</v>
      </c>
      <c r="C27" s="94" t="str">
        <f>IFERROR(VLOOKUP(B27,Dati!$B$1:$I$224,2,FALSE),"")</f>
        <v>P120 Kit Testate Bianche 9016</v>
      </c>
      <c r="D27" s="90">
        <f>IFERROR(VLOOKUP(B27,Dati!$B$2:$I$224,8,FALSE),"")</f>
        <v>105.26</v>
      </c>
      <c r="E27" s="90">
        <f t="shared" si="1"/>
        <v>73.682000000000002</v>
      </c>
      <c r="F27" s="90" t="s">
        <v>72</v>
      </c>
      <c r="G27" s="98">
        <v>1</v>
      </c>
      <c r="H27" s="90">
        <f t="shared" si="0"/>
        <v>73.682000000000002</v>
      </c>
      <c r="I27" s="26"/>
    </row>
    <row r="28" spans="1:11" x14ac:dyDescent="0.25">
      <c r="A28" s="26"/>
      <c r="B28" s="108" t="str">
        <f>Dati!B17</f>
        <v>RE1215</v>
      </c>
      <c r="C28" s="94" t="str">
        <f>IFERROR(VLOOKUP(B28,Dati!$B$1:$I$224,2,FALSE),"")</f>
        <v>Supporto tubo</v>
      </c>
      <c r="D28" s="90">
        <f>IFERROR(VLOOKUP(B28,Dati!$B$2:$I$224,8,FALSE),"")</f>
        <v>8.74</v>
      </c>
      <c r="E28" s="90">
        <f t="shared" si="1"/>
        <v>6.1179999999999994</v>
      </c>
      <c r="F28" s="90" t="s">
        <v>1</v>
      </c>
      <c r="G28" s="98">
        <f>F18*2</f>
        <v>2</v>
      </c>
      <c r="H28" s="90">
        <f>E28*G28</f>
        <v>12.235999999999999</v>
      </c>
      <c r="I28" s="26"/>
    </row>
    <row r="29" spans="1:11" x14ac:dyDescent="0.25">
      <c r="A29" s="26"/>
      <c r="B29" s="108" t="str">
        <f>Dati!B18</f>
        <v>RE1216</v>
      </c>
      <c r="C29" s="94" t="str">
        <f>IFERROR(VLOOKUP(B29,Dati!$B$1:$I$224,2,FALSE),"")</f>
        <v>Supporto tubo lato motore</v>
      </c>
      <c r="D29" s="90">
        <f>IFERROR(VLOOKUP(B29,Dati!$B$2:$I$224,8,FALSE),"")</f>
        <v>8.5399999999999991</v>
      </c>
      <c r="E29" s="90">
        <f t="shared" ref="E29:E30" si="2">D29*(1-$E$18/100)</f>
        <v>5.9779999999999989</v>
      </c>
      <c r="F29" s="90" t="s">
        <v>1</v>
      </c>
      <c r="G29" s="98">
        <v>2</v>
      </c>
      <c r="H29" s="90">
        <f t="shared" si="0"/>
        <v>11.955999999999998</v>
      </c>
      <c r="I29" s="26"/>
    </row>
    <row r="30" spans="1:11" x14ac:dyDescent="0.25">
      <c r="A30" s="26"/>
      <c r="B30" s="108" t="str">
        <f>Dati!B23</f>
        <v>RE1239</v>
      </c>
      <c r="C30" s="94" t="str">
        <f>IFERROR(VLOOKUP(B30,Dati!$B$1:$I$224,2,FALSE),"")</f>
        <v>Guida tessuto</v>
      </c>
      <c r="D30" s="90">
        <f>IFERROR(VLOOKUP(B30,Dati!$B$2:$I$224,8,FALSE),"")</f>
        <v>1.64</v>
      </c>
      <c r="E30" s="90">
        <f t="shared" si="2"/>
        <v>1.1479999999999999</v>
      </c>
      <c r="F30" s="90" t="s">
        <v>0</v>
      </c>
      <c r="G30" s="90">
        <f>F18</f>
        <v>1</v>
      </c>
      <c r="H30" s="90">
        <f t="shared" si="0"/>
        <v>1.1479999999999999</v>
      </c>
      <c r="I30" s="26"/>
    </row>
    <row r="31" spans="1:11" x14ac:dyDescent="0.25">
      <c r="A31" s="26"/>
      <c r="B31" s="108" t="str">
        <f>Dati!B24</f>
        <v>VV10</v>
      </c>
      <c r="C31" s="94"/>
      <c r="D31" s="90"/>
      <c r="E31" s="90"/>
      <c r="F31" s="90"/>
      <c r="G31" s="98"/>
      <c r="H31" s="90"/>
      <c r="I31" s="26"/>
    </row>
    <row r="32" spans="1:11" x14ac:dyDescent="0.25">
      <c r="A32" s="26"/>
      <c r="B32" s="108"/>
      <c r="C32" s="94"/>
      <c r="D32" s="90"/>
      <c r="E32" s="90"/>
      <c r="F32" s="90"/>
      <c r="G32" s="98"/>
      <c r="H32" s="90"/>
      <c r="I32" s="26"/>
    </row>
    <row r="33" spans="1:11" x14ac:dyDescent="0.25">
      <c r="A33" s="26"/>
      <c r="B33" s="33" t="s">
        <v>27</v>
      </c>
      <c r="C33" s="14" t="str">
        <f>IFERROR(VLOOKUP(B33,Dati!$A$2:$H$50,2,FALSE),"")</f>
        <v/>
      </c>
      <c r="D33" s="68" t="str">
        <f>IFERROR(VLOOKUP(B33,Dati!$B$2:$I$224,8,FALSE),"")</f>
        <v/>
      </c>
      <c r="E33" s="3"/>
      <c r="F33" s="3"/>
      <c r="G33" s="3"/>
      <c r="H33" s="3"/>
      <c r="I33" s="26"/>
    </row>
    <row r="34" spans="1:11" x14ac:dyDescent="0.25">
      <c r="A34" s="26"/>
      <c r="B34" s="66" t="str">
        <f>Dati!B28</f>
        <v>RTU63</v>
      </c>
      <c r="C34" s="14" t="str">
        <f>IFERROR(VLOOKUP(B34,Dati!$B$1:$I$224,2,FALSE),"")</f>
        <v>Tubo da 63 mm</v>
      </c>
      <c r="D34" s="68">
        <f>IFERROR(VLOOKUP(B34,Dati!$B$2:$I$224,8,FALSE),"")</f>
        <v>32.619999999999997</v>
      </c>
      <c r="E34" s="3">
        <f t="shared" ref="E34:E49" si="3">D34*(1-$E$18/100)</f>
        <v>22.833999999999996</v>
      </c>
      <c r="F34" s="3" t="s">
        <v>0</v>
      </c>
      <c r="G34" s="3">
        <f>F18</f>
        <v>1</v>
      </c>
      <c r="H34" s="3">
        <f>E34*G34</f>
        <v>22.833999999999996</v>
      </c>
      <c r="I34" s="26"/>
    </row>
    <row r="35" spans="1:11" x14ac:dyDescent="0.25">
      <c r="A35" s="26"/>
      <c r="B35" s="66" t="str">
        <f>Dati!B29</f>
        <v>RTU63-57</v>
      </c>
      <c r="C35" s="14" t="str">
        <f>IFERROR(VLOOKUP(B35,Dati!$B$1:$I$224,2,FALSE),"")</f>
        <v>Tubo motore, 57 cm</v>
      </c>
      <c r="D35" s="68">
        <f>IFERROR(VLOOKUP(B35,Dati!$B$2:$I$224,8,FALSE),"")</f>
        <v>22.77</v>
      </c>
      <c r="E35" s="3">
        <f t="shared" ref="E35:E41" si="4">D35*(1-$E$18/100)</f>
        <v>15.938999999999998</v>
      </c>
      <c r="F35" s="10" t="s">
        <v>1</v>
      </c>
      <c r="G35" s="99">
        <v>1</v>
      </c>
      <c r="H35" s="3">
        <f t="shared" ref="H35:H42" si="5">E35*G35</f>
        <v>15.938999999999998</v>
      </c>
      <c r="I35" s="26"/>
    </row>
    <row r="36" spans="1:11" x14ac:dyDescent="0.25">
      <c r="A36" s="26"/>
      <c r="B36" s="66" t="str">
        <f>Dati!B30</f>
        <v>RTU63-30</v>
      </c>
      <c r="C36" s="14" t="str">
        <f>IFERROR(VLOOKUP(B36,Dati!$B$1:$I$224,2,FALSE),"")</f>
        <v>Tubo adattatore 30 cm</v>
      </c>
      <c r="D36" s="68">
        <f>IFERROR(VLOOKUP(B36,Dati!$B$2:$I$224,8,FALSE),"")</f>
        <v>11.08</v>
      </c>
      <c r="E36" s="3">
        <f t="shared" si="4"/>
        <v>7.7559999999999993</v>
      </c>
      <c r="F36" s="10" t="s">
        <v>1</v>
      </c>
      <c r="G36" s="99">
        <v>1</v>
      </c>
      <c r="H36" s="3">
        <f t="shared" si="5"/>
        <v>7.7559999999999993</v>
      </c>
      <c r="I36" s="26"/>
    </row>
    <row r="37" spans="1:11" x14ac:dyDescent="0.25">
      <c r="A37" s="26"/>
      <c r="B37" s="66" t="str">
        <f>Dati!B32</f>
        <v>RTU63-P</v>
      </c>
      <c r="C37" s="14" t="str">
        <f>IFERROR(VLOOKUP(B37,Dati!$B$1:$I$224,2,FALSE),"")</f>
        <v>Piattina alluminio fissaggio tessuto</v>
      </c>
      <c r="D37" s="68">
        <f>IFERROR(VLOOKUP(B37,Dati!$B$2:$I$224,8,FALSE),"")</f>
        <v>2.34</v>
      </c>
      <c r="E37" s="3">
        <f t="shared" si="4"/>
        <v>1.6379999999999999</v>
      </c>
      <c r="F37" s="10" t="s">
        <v>0</v>
      </c>
      <c r="G37" s="10">
        <f>F18</f>
        <v>1</v>
      </c>
      <c r="H37" s="3">
        <f t="shared" si="5"/>
        <v>1.6379999999999999</v>
      </c>
      <c r="I37" s="26"/>
    </row>
    <row r="38" spans="1:11" x14ac:dyDescent="0.25">
      <c r="A38" s="26"/>
      <c r="B38" s="66" t="str">
        <f>Dati!B33</f>
        <v>RE1251</v>
      </c>
      <c r="C38" s="14" t="str">
        <f>IFERROR(VLOOKUP(B38,Dati!$B$1:$I$224,2,FALSE),"")</f>
        <v>Calotta con perno</v>
      </c>
      <c r="D38" s="68">
        <f>IFERROR(VLOOKUP(B38,Dati!$B$2:$I$224,8,FALSE),"")</f>
        <v>8.18</v>
      </c>
      <c r="E38" s="3">
        <f t="shared" si="4"/>
        <v>5.7259999999999991</v>
      </c>
      <c r="F38" s="10" t="s">
        <v>1</v>
      </c>
      <c r="G38" s="99">
        <v>1</v>
      </c>
      <c r="H38" s="3">
        <f t="shared" si="5"/>
        <v>5.7259999999999991</v>
      </c>
      <c r="I38" s="26"/>
    </row>
    <row r="39" spans="1:11" x14ac:dyDescent="0.25">
      <c r="A39" s="26"/>
      <c r="B39" s="66" t="str">
        <f>Dati!B34</f>
        <v>RE1253</v>
      </c>
      <c r="C39" s="14" t="str">
        <f>IFERROR(VLOOKUP(B39,Dati!$B$1:$I$224,2,FALSE),"")</f>
        <v>Corona motore 45 mm</v>
      </c>
      <c r="D39" s="68">
        <f>IFERROR(VLOOKUP(B39,Dati!$B$2:$I$224,8,FALSE),"")</f>
        <v>5.38</v>
      </c>
      <c r="E39" s="3">
        <f t="shared" si="4"/>
        <v>3.7659999999999996</v>
      </c>
      <c r="F39" s="10" t="s">
        <v>1</v>
      </c>
      <c r="G39" s="99">
        <v>1</v>
      </c>
      <c r="H39" s="3">
        <f t="shared" si="5"/>
        <v>3.7659999999999996</v>
      </c>
      <c r="I39" s="26"/>
    </row>
    <row r="40" spans="1:11" x14ac:dyDescent="0.25">
      <c r="A40" s="26"/>
      <c r="B40" s="66" t="s">
        <v>177</v>
      </c>
      <c r="C40" s="14" t="str">
        <f>IFERROR(VLOOKUP(B40,Dati!$B$1:$I$224,2,FALSE),"")</f>
        <v>Adattatore in metallo</v>
      </c>
      <c r="D40" s="68">
        <f>IFERROR(VLOOKUP(B40,Dati!$B$2:$I$224,8,FALSE),"")</f>
        <v>3.69</v>
      </c>
      <c r="E40" s="3">
        <f t="shared" ref="E40" si="6">D40*(1-$E$18/100)</f>
        <v>2.5829999999999997</v>
      </c>
      <c r="F40" s="10" t="s">
        <v>1</v>
      </c>
      <c r="G40" s="99">
        <v>1</v>
      </c>
      <c r="H40" s="3">
        <f t="shared" si="5"/>
        <v>2.5829999999999997</v>
      </c>
      <c r="I40" s="26"/>
      <c r="K40" s="30">
        <f>SUM(H21:H49)</f>
        <v>308.3121999999999</v>
      </c>
    </row>
    <row r="41" spans="1:11" x14ac:dyDescent="0.25">
      <c r="A41" s="26"/>
      <c r="B41" s="66" t="str">
        <f>Dati!B36</f>
        <v>VV50</v>
      </c>
      <c r="C41" s="14" t="str">
        <f>IFERROR(VLOOKUP(B41,Dati!$B$1:$I$224,2,FALSE),"")</f>
        <v>Set 2 viti 3,9*15 motore/supporto</v>
      </c>
      <c r="D41" s="68">
        <f>IFERROR(VLOOKUP(B41,Dati!$B$2:$I$224,8,FALSE),"")</f>
        <v>0.2</v>
      </c>
      <c r="E41" s="3">
        <f t="shared" si="4"/>
        <v>0.13999999999999999</v>
      </c>
      <c r="F41" s="10" t="s">
        <v>1</v>
      </c>
      <c r="G41" s="99">
        <v>1</v>
      </c>
      <c r="H41" s="3">
        <f t="shared" si="5"/>
        <v>0.13999999999999999</v>
      </c>
      <c r="I41" s="26"/>
    </row>
    <row r="42" spans="1:11" x14ac:dyDescent="0.25">
      <c r="A42" s="26"/>
      <c r="B42" s="2" t="str">
        <f>IFERROR(VLOOKUP(C42,Dati!$B$67:$D$74,2,FALSE),"")</f>
        <v>M3510M</v>
      </c>
      <c r="C42" s="67" t="s">
        <v>75</v>
      </c>
      <c r="D42" s="90">
        <f>IFERROR(VLOOKUP(C42,Dati!$B$67:$D$74,3,FALSE),"")</f>
        <v>67.650000000000006</v>
      </c>
      <c r="E42" s="3">
        <f t="shared" si="3"/>
        <v>47.355000000000004</v>
      </c>
      <c r="F42" s="10" t="s">
        <v>1</v>
      </c>
      <c r="G42" s="99">
        <v>1</v>
      </c>
      <c r="H42" s="3">
        <f t="shared" si="5"/>
        <v>47.355000000000004</v>
      </c>
      <c r="I42" s="26"/>
    </row>
    <row r="43" spans="1:11" x14ac:dyDescent="0.25">
      <c r="A43" s="26"/>
      <c r="B43" s="2">
        <f>IFERROR(VLOOKUP(C43,Dati!$B$67:$D$84,2,FALSE),"")</f>
        <v>0</v>
      </c>
      <c r="C43" s="67" t="s">
        <v>48</v>
      </c>
      <c r="D43" s="68">
        <f>IFERROR(VLOOKUP(C43,Dati!$B$67:$D$84,3,FALSE),"")</f>
        <v>0</v>
      </c>
      <c r="E43" s="3">
        <f t="shared" si="3"/>
        <v>0</v>
      </c>
      <c r="F43" s="10" t="s">
        <v>1</v>
      </c>
      <c r="G43" s="99">
        <v>1</v>
      </c>
      <c r="H43" s="3">
        <f t="shared" ref="H43:H58" si="7">E43*G43</f>
        <v>0</v>
      </c>
      <c r="I43" s="26"/>
    </row>
    <row r="44" spans="1:11" x14ac:dyDescent="0.25">
      <c r="A44" s="26"/>
      <c r="B44" s="33" t="s">
        <v>28</v>
      </c>
      <c r="C44" s="14" t="str">
        <f>IFERROR(VLOOKUP(B44,Dati!$B$1:$I$224,2,FALSE),"")</f>
        <v/>
      </c>
      <c r="D44" s="68" t="str">
        <f>IFERROR(VLOOKUP(B44,Dati!$B$2:$I$224,8,FALSE),"")</f>
        <v/>
      </c>
      <c r="E44" s="3"/>
      <c r="F44" s="10"/>
      <c r="G44" s="10"/>
      <c r="H44" s="3"/>
      <c r="I44" s="26"/>
    </row>
    <row r="45" spans="1:11" x14ac:dyDescent="0.25">
      <c r="A45" s="26"/>
      <c r="B45" s="5" t="str">
        <f>IF($C$17="Bianco","RE1230-W",IF($C$17="Ral su Cartella","RE1230-X"))</f>
        <v>RE1230-W</v>
      </c>
      <c r="C45" s="14" t="str">
        <f>IFERROR(VLOOKUP(B45,Dati!$B$1:$I$224,2,FALSE),"")</f>
        <v>P120 Terminale Bianco Ral 9016</v>
      </c>
      <c r="D45" s="68">
        <f>IFERROR(VLOOKUP(B45,Dati!$B$2:$I$224,8,FALSE),"")</f>
        <v>27.78</v>
      </c>
      <c r="E45" s="3">
        <f t="shared" si="3"/>
        <v>19.445999999999998</v>
      </c>
      <c r="F45" s="10" t="s">
        <v>0</v>
      </c>
      <c r="G45" s="10">
        <f>F18</f>
        <v>1</v>
      </c>
      <c r="H45" s="3">
        <f>E45*G45</f>
        <v>19.445999999999998</v>
      </c>
      <c r="I45" s="26"/>
    </row>
    <row r="46" spans="1:11" x14ac:dyDescent="0.25">
      <c r="A46" s="26"/>
      <c r="B46" s="5" t="str">
        <f>IF($C$17="Bianco","RE1231-W",IF($C$17="Ral su Cartella","RE1231-X"))</f>
        <v>RE1231-W</v>
      </c>
      <c r="C46" s="14" t="str">
        <f>IFERROR(VLOOKUP(B46,Dati!$B$1:$I$224,2,FALSE),"")</f>
        <v>P120 Cover Terminale Bianco Ral 9016</v>
      </c>
      <c r="D46" s="68">
        <f>IFERROR(VLOOKUP(B46,Dati!$B$2:$I$224,8,FALSE),"")</f>
        <v>2.5099999999999998</v>
      </c>
      <c r="E46" s="3">
        <f t="shared" si="3"/>
        <v>1.7569999999999997</v>
      </c>
      <c r="F46" s="10" t="s">
        <v>24</v>
      </c>
      <c r="G46" s="99">
        <v>1</v>
      </c>
      <c r="H46" s="3">
        <f t="shared" si="7"/>
        <v>1.7569999999999997</v>
      </c>
      <c r="I46" s="26"/>
    </row>
    <row r="47" spans="1:11" x14ac:dyDescent="0.25">
      <c r="A47" s="26"/>
      <c r="B47" s="5" t="str">
        <f>IF($C$17="Bianco","RE1236-W",IF($C$17="Ral su Cartella","RE1236-X"))</f>
        <v>RE1236-W</v>
      </c>
      <c r="C47" s="14" t="str">
        <f>IFERROR(VLOOKUP(B47,Dati!$B$1:$I$224,2,FALSE),"")</f>
        <v xml:space="preserve">Set tappi bianchi </v>
      </c>
      <c r="D47" s="68">
        <f>IFERROR(VLOOKUP(B47,Dati!$B$2:$I$224,8,FALSE),"")</f>
        <v>6.77</v>
      </c>
      <c r="E47" s="3">
        <f t="shared" ref="E47" si="8">D47*(1-$E$18/100)</f>
        <v>4.738999999999999</v>
      </c>
      <c r="F47" s="10" t="s">
        <v>72</v>
      </c>
      <c r="G47" s="99">
        <v>1</v>
      </c>
      <c r="H47" s="3">
        <f t="shared" si="7"/>
        <v>4.738999999999999</v>
      </c>
      <c r="I47" s="26"/>
    </row>
    <row r="48" spans="1:11" x14ac:dyDescent="0.25">
      <c r="A48" s="26"/>
      <c r="B48" s="5" t="str">
        <f>Dati!B60</f>
        <v>RE1233</v>
      </c>
      <c r="C48" s="14" t="str">
        <f>IFERROR(VLOOKUP(B48,Dati!$B$1:$I$224,2,FALSE),"")</f>
        <v>Peso quadro da 20 mm, 64 cm</v>
      </c>
      <c r="D48" s="68">
        <f>IFERROR(VLOOKUP(B48,Dati!$B$2:$I$224,8,FALSE),"")</f>
        <v>18.46</v>
      </c>
      <c r="E48" s="3">
        <f>D48*(1-$E$18/100)</f>
        <v>12.922000000000001</v>
      </c>
      <c r="F48" s="10" t="s">
        <v>1</v>
      </c>
      <c r="G48" s="10">
        <f>(F18-0.6)/0.8</f>
        <v>0.5</v>
      </c>
      <c r="H48" s="3">
        <f t="shared" si="7"/>
        <v>6.4610000000000003</v>
      </c>
      <c r="I48" s="26"/>
    </row>
    <row r="49" spans="1:9" x14ac:dyDescent="0.25">
      <c r="A49" s="26"/>
      <c r="B49" s="5" t="str">
        <f>Dati!B61</f>
        <v>RE1038</v>
      </c>
      <c r="C49" s="14" t="str">
        <f>IFERROR(VLOOKUP(B49,Dati!$B$1:$I$224,2,FALSE),"")</f>
        <v>Profilo Antigoccia Nero</v>
      </c>
      <c r="D49" s="68">
        <f>IFERROR(VLOOKUP(B49,Dati!$B$2:$I$224,8,FALSE),"")</f>
        <v>3.69</v>
      </c>
      <c r="E49" s="3">
        <f t="shared" si="3"/>
        <v>2.5829999999999997</v>
      </c>
      <c r="F49" s="10" t="s">
        <v>0</v>
      </c>
      <c r="G49" s="10">
        <f>F18</f>
        <v>1</v>
      </c>
      <c r="H49" s="3">
        <f t="shared" si="7"/>
        <v>2.5829999999999997</v>
      </c>
      <c r="I49" s="26"/>
    </row>
    <row r="50" spans="1:9" x14ac:dyDescent="0.25">
      <c r="A50" s="26"/>
      <c r="B50" s="33" t="s">
        <v>29</v>
      </c>
      <c r="C50" s="14" t="str">
        <f>IFERROR(VLOOKUP(B50,Dati!$B$1:$I$224,2,FALSE),"")</f>
        <v/>
      </c>
      <c r="D50" s="68" t="str">
        <f>IFERROR(VLOOKUP(B50,Dati!$B$2:$I$224,8,FALSE),"")</f>
        <v/>
      </c>
      <c r="E50" s="3"/>
      <c r="F50" s="10"/>
      <c r="G50" s="10"/>
      <c r="H50" s="3"/>
      <c r="I50" s="26"/>
    </row>
    <row r="51" spans="1:9" x14ac:dyDescent="0.25">
      <c r="A51" s="26"/>
      <c r="B51" s="5" t="str">
        <f>IF($C$17="Bianco","RE1220-W",IF($C$17="Ral asu Cartella","RE1220-X"))</f>
        <v>RE1220-W</v>
      </c>
      <c r="C51" s="14" t="str">
        <f>IFERROR(VLOOKUP(B51,Dati!$B$1:$I$224,2,FALSE),"")</f>
        <v>P120 Guida Zip Bianca 9016</v>
      </c>
      <c r="D51" s="68">
        <f>IFERROR(VLOOKUP(B51,Dati!$B$2:$I$224,8,FALSE),"")</f>
        <v>29.24</v>
      </c>
      <c r="E51" s="3">
        <f>D51*(1-$E$18/100)</f>
        <v>20.467999999999996</v>
      </c>
      <c r="F51" s="10" t="s">
        <v>0</v>
      </c>
      <c r="G51" s="10">
        <f>G18*2</f>
        <v>5.2</v>
      </c>
      <c r="H51" s="3">
        <f t="shared" si="7"/>
        <v>106.43359999999998</v>
      </c>
      <c r="I51" s="26"/>
    </row>
    <row r="52" spans="1:9" x14ac:dyDescent="0.25">
      <c r="A52" s="26"/>
      <c r="B52" s="5" t="str">
        <f>IF($C$17="Bianco","RE1221-W",IF($C$17="Ral asu Cartella","RE1221-X"))</f>
        <v>RE1221-W</v>
      </c>
      <c r="C52" s="14" t="str">
        <f>IFERROR(VLOOKUP(B52,Dati!$B$1:$I$224,2,FALSE),"")</f>
        <v>P120 Cover Guida Zip Bianca 9016</v>
      </c>
      <c r="D52" s="68">
        <f>IFERROR(VLOOKUP(B52,Dati!$B$2:$I$224,8,FALSE),"")</f>
        <v>11</v>
      </c>
      <c r="E52" s="3">
        <f>D52*(1-$E$18/100)</f>
        <v>7.6999999999999993</v>
      </c>
      <c r="F52" s="10" t="s">
        <v>0</v>
      </c>
      <c r="G52" s="10">
        <f>G18*2</f>
        <v>5.2</v>
      </c>
      <c r="H52" s="3">
        <f t="shared" si="7"/>
        <v>40.04</v>
      </c>
      <c r="I52" s="26"/>
    </row>
    <row r="53" spans="1:9" x14ac:dyDescent="0.25">
      <c r="A53" s="26"/>
      <c r="B53" s="5" t="str">
        <f>IF($C$17="Bianco","RE1223-W",IF($C$17="Ral asu Cartella","RE1223-X"))</f>
        <v>RE1223-W</v>
      </c>
      <c r="C53" s="14" t="str">
        <f>IFERROR(VLOOKUP(B53,Dati!$B$1:$I$224,2,FALSE),"")</f>
        <v>P120 Chiusura Guida Zip Bianca 9016</v>
      </c>
      <c r="D53" s="68">
        <f>IFERROR(VLOOKUP(B53,Dati!$B$2:$I$224,8,FALSE),"")</f>
        <v>3.66</v>
      </c>
      <c r="E53" s="3">
        <f t="shared" ref="E53" si="9">D53*(1-$E$18/100)</f>
        <v>2.5619999999999998</v>
      </c>
      <c r="F53" s="10" t="s">
        <v>0</v>
      </c>
      <c r="G53" s="10">
        <f>G18*2</f>
        <v>5.2</v>
      </c>
      <c r="H53" s="3">
        <f t="shared" si="7"/>
        <v>13.3224</v>
      </c>
      <c r="I53" s="26"/>
    </row>
    <row r="54" spans="1:9" x14ac:dyDescent="0.25">
      <c r="A54" s="26"/>
      <c r="B54" s="5" t="str">
        <f>Dati!B44</f>
        <v>RE1222</v>
      </c>
      <c r="C54" s="14" t="str">
        <f>IFERROR(VLOOKUP(B54,Dati!$B$1:$I$224,2,FALSE),"")</f>
        <v>Guida Zip in Nylon</v>
      </c>
      <c r="D54" s="68">
        <f>IFERROR(VLOOKUP(B54,Dati!$B$2:$I$224,8,FALSE),"")</f>
        <v>6.15</v>
      </c>
      <c r="E54" s="3">
        <f t="shared" ref="E54:E58" si="10">D54*(1-$E$18/100)</f>
        <v>4.3049999999999997</v>
      </c>
      <c r="F54" s="10" t="s">
        <v>0</v>
      </c>
      <c r="G54" s="10">
        <f>G21*2</f>
        <v>0.39999999999999991</v>
      </c>
      <c r="H54" s="3">
        <f>E54*G54</f>
        <v>1.7219999999999995</v>
      </c>
      <c r="I54" s="26"/>
    </row>
    <row r="55" spans="1:9" x14ac:dyDescent="0.25">
      <c r="A55" s="26"/>
      <c r="B55" s="5" t="str">
        <f>Dati!B47</f>
        <v>RE1023</v>
      </c>
      <c r="C55" s="14" t="str">
        <f>IFERROR(VLOOKUP(B55,Dati!$B$1:$I$224,2,FALSE),"")</f>
        <v>Inserto Zip</v>
      </c>
      <c r="D55" s="68">
        <f>IFERROR(VLOOKUP(B55,Dati!$B$2:$I$224,8,FALSE),"")</f>
        <v>7.38</v>
      </c>
      <c r="E55" s="3">
        <f t="shared" si="10"/>
        <v>5.1659999999999995</v>
      </c>
      <c r="F55" s="10" t="s">
        <v>24</v>
      </c>
      <c r="G55" s="10">
        <v>1</v>
      </c>
      <c r="H55" s="3">
        <f>E55*G55</f>
        <v>5.1659999999999995</v>
      </c>
      <c r="I55" s="26"/>
    </row>
    <row r="56" spans="1:9" x14ac:dyDescent="0.25">
      <c r="A56" s="26"/>
      <c r="B56" s="5" t="str">
        <f>Dati!B49</f>
        <v>RE1021-S</v>
      </c>
      <c r="C56" s="14" t="str">
        <f>IFERROR(VLOOKUP(B56,Dati!$B$1:$I$224,2,FALSE),"")</f>
        <v>Molle in acciaio Inox</v>
      </c>
      <c r="D56" s="68">
        <f>IFERROR(VLOOKUP(B56,Dati!$B$2:$I$224,8,FALSE),"")</f>
        <v>0.92</v>
      </c>
      <c r="E56" s="3">
        <f t="shared" si="10"/>
        <v>0.64400000000000002</v>
      </c>
      <c r="F56" s="10" t="s">
        <v>1</v>
      </c>
      <c r="G56" s="10">
        <f>G18*2/0.5</f>
        <v>10.4</v>
      </c>
      <c r="H56" s="3">
        <f t="shared" si="7"/>
        <v>6.6976000000000004</v>
      </c>
      <c r="I56" s="26"/>
    </row>
    <row r="57" spans="1:9" x14ac:dyDescent="0.25">
      <c r="A57" s="26"/>
      <c r="B57" s="5" t="str">
        <f>IF($C$17="Bianco","RE1226-W",IF($C$17="Ral asu Cartella","RE1226-X"))</f>
        <v>RE1226-W</v>
      </c>
      <c r="C57" s="14" t="str">
        <f>IFERROR(VLOOKUP(B57,Dati!$B$1:$I$224,2,FALSE),"")</f>
        <v>Tappi Guida Zip Bianchi</v>
      </c>
      <c r="D57" s="68">
        <f>IFERROR(VLOOKUP(B57,Dati!$B$2:$I$224,8,FALSE),"")</f>
        <v>3.69</v>
      </c>
      <c r="E57" s="3">
        <f t="shared" si="10"/>
        <v>2.5829999999999997</v>
      </c>
      <c r="F57" s="10" t="s">
        <v>1</v>
      </c>
      <c r="G57" s="99">
        <v>2</v>
      </c>
      <c r="H57" s="3">
        <f t="shared" si="7"/>
        <v>5.1659999999999995</v>
      </c>
      <c r="I57" s="26"/>
    </row>
    <row r="58" spans="1:9" x14ac:dyDescent="0.25">
      <c r="A58" s="26"/>
      <c r="B58" s="5" t="str">
        <f>Dati!B48</f>
        <v>RE1224</v>
      </c>
      <c r="C58" s="14" t="str">
        <f>IFERROR(VLOOKUP(B58,Dati!$B$1:$I$224,2,FALSE),"")</f>
        <v>Nastro Pvc</v>
      </c>
      <c r="D58" s="68">
        <f>IFERROR(VLOOKUP(B58,Dati!$B$2:$I$224,8,FALSE),"")</f>
        <v>0.86</v>
      </c>
      <c r="E58" s="3">
        <f t="shared" si="10"/>
        <v>0.60199999999999998</v>
      </c>
      <c r="F58" s="10" t="s">
        <v>0</v>
      </c>
      <c r="G58" s="99">
        <f>G18*2</f>
        <v>5.2</v>
      </c>
      <c r="H58" s="3">
        <f t="shared" si="7"/>
        <v>3.1303999999999998</v>
      </c>
      <c r="I58" s="26"/>
    </row>
    <row r="59" spans="1:9" x14ac:dyDescent="0.25">
      <c r="A59" s="26"/>
      <c r="B59" s="33" t="s">
        <v>25</v>
      </c>
      <c r="C59" s="14" t="s">
        <v>25</v>
      </c>
      <c r="D59" s="3"/>
      <c r="E59" s="3"/>
      <c r="F59" s="10"/>
      <c r="G59" s="10"/>
      <c r="H59" s="10">
        <f>SUM(H20:H58)*0.05</f>
        <v>24.499510000000001</v>
      </c>
      <c r="I59" s="26"/>
    </row>
    <row r="60" spans="1:9" ht="15.75" thickBot="1" x14ac:dyDescent="0.3">
      <c r="A60" s="26"/>
      <c r="B60" s="5"/>
      <c r="C60" s="1"/>
      <c r="D60" s="2"/>
      <c r="E60" s="4"/>
      <c r="F60" s="116" t="s">
        <v>15</v>
      </c>
      <c r="G60" s="116"/>
      <c r="H60" s="32">
        <f>SUM(H20:H59)</f>
        <v>514.48970999999995</v>
      </c>
      <c r="I60" s="26"/>
    </row>
    <row r="61" spans="1:9" ht="15.75" thickTop="1" x14ac:dyDescent="0.25">
      <c r="A61" s="26"/>
      <c r="B61" s="1"/>
      <c r="C61" s="1"/>
      <c r="D61" s="2"/>
      <c r="E61" s="2"/>
      <c r="F61" s="117" t="s">
        <v>16</v>
      </c>
      <c r="G61" s="117"/>
      <c r="H61" s="31">
        <f>IF(H18&gt;=1,H60/H18,H60*H18)</f>
        <v>197.88065769230766</v>
      </c>
      <c r="I61" s="26"/>
    </row>
    <row r="62" spans="1:9" x14ac:dyDescent="0.25">
      <c r="A62" s="26"/>
      <c r="B62" s="26"/>
      <c r="C62" s="26"/>
      <c r="D62" s="26"/>
      <c r="E62" s="26"/>
      <c r="F62" s="26"/>
      <c r="G62" s="26"/>
      <c r="H62" s="26"/>
      <c r="I62" s="26"/>
    </row>
    <row r="63" spans="1:9" x14ac:dyDescent="0.25">
      <c r="A63" s="26"/>
      <c r="B63" s="26"/>
      <c r="C63" s="26"/>
      <c r="D63" s="26"/>
      <c r="E63" s="118" t="s">
        <v>18</v>
      </c>
      <c r="F63" s="118"/>
      <c r="G63" s="118"/>
      <c r="H63" s="24">
        <v>359</v>
      </c>
      <c r="I63" s="26"/>
    </row>
    <row r="64" spans="1:9" x14ac:dyDescent="0.25">
      <c r="A64" s="26"/>
      <c r="B64" s="26"/>
      <c r="C64" s="26"/>
      <c r="D64" s="26"/>
      <c r="E64" s="118" t="s">
        <v>4</v>
      </c>
      <c r="F64" s="118"/>
      <c r="G64" s="118"/>
      <c r="H64" s="7">
        <f>(H63-H61)/H63</f>
        <v>0.44880039640025721</v>
      </c>
      <c r="I64" s="26"/>
    </row>
    <row r="65" spans="1:9" x14ac:dyDescent="0.25">
      <c r="A65" s="26"/>
      <c r="B65" s="26"/>
      <c r="C65" s="26"/>
      <c r="D65" s="26"/>
      <c r="E65" s="112" t="s">
        <v>17</v>
      </c>
      <c r="F65" s="112"/>
      <c r="G65" s="112"/>
      <c r="H65" s="20">
        <f>IF(H18&lt;D18,H63*D18,H63*H18)</f>
        <v>2154</v>
      </c>
      <c r="I65" s="26"/>
    </row>
    <row r="66" spans="1:9" x14ac:dyDescent="0.25">
      <c r="A66" s="26"/>
      <c r="B66" s="26"/>
      <c r="C66" s="26"/>
      <c r="D66" s="26"/>
      <c r="E66" s="112" t="s">
        <v>4</v>
      </c>
      <c r="F66" s="112"/>
      <c r="G66" s="112"/>
      <c r="H66" s="17">
        <f>(H65-H60)/H65</f>
        <v>0.76114683844011155</v>
      </c>
      <c r="I66" s="26"/>
    </row>
    <row r="67" spans="1:9" x14ac:dyDescent="0.25">
      <c r="A67" s="26"/>
      <c r="B67" s="113"/>
      <c r="C67" s="113"/>
      <c r="D67" s="26"/>
      <c r="E67" s="26"/>
      <c r="F67" s="26"/>
      <c r="G67" s="26"/>
      <c r="H67" s="26"/>
      <c r="I67" s="26"/>
    </row>
    <row r="68" spans="1:9" x14ac:dyDescent="0.25">
      <c r="A68" s="26"/>
      <c r="B68" s="29"/>
      <c r="C68" s="29"/>
      <c r="D68" s="26"/>
      <c r="E68" s="26"/>
      <c r="F68" s="26"/>
      <c r="G68" s="26"/>
      <c r="H68" s="26"/>
      <c r="I68" s="26"/>
    </row>
  </sheetData>
  <sheetProtection formatCells="0" formatColumns="0" formatRows="0" insertColumns="0" insertRows="0" insertHyperlinks="0" deleteColumns="0" deleteRows="0" sort="0" autoFilter="0" pivotTables="0"/>
  <dataConsolidate/>
  <mergeCells count="8">
    <mergeCell ref="E66:G66"/>
    <mergeCell ref="B67:C67"/>
    <mergeCell ref="E65:G65"/>
    <mergeCell ref="B8:H9"/>
    <mergeCell ref="F60:G60"/>
    <mergeCell ref="F61:G61"/>
    <mergeCell ref="E63:G63"/>
    <mergeCell ref="E64:G64"/>
  </mergeCells>
  <phoneticPr fontId="12" type="noConversion"/>
  <dataValidations count="3">
    <dataValidation type="list" allowBlank="1" showInputMessage="1" showErrorMessage="1" sqref="C17" xr:uid="{62592DC0-0F36-4560-A50C-B4E4CE319C07}">
      <formula1>Colore</formula1>
    </dataValidation>
    <dataValidation type="list" allowBlank="1" showInputMessage="1" showErrorMessage="1" sqref="C42" xr:uid="{85A2E151-5B1E-4C9D-9F09-7490E4F7F5C0}">
      <formula1>Motore</formula1>
    </dataValidation>
    <dataValidation type="list" allowBlank="1" showInputMessage="1" showErrorMessage="1" sqref="C43" xr:uid="{A421E50D-C4CF-4A6E-92E9-A67D809A1B92}">
      <formula1>Telecomando</formula1>
    </dataValidation>
  </dataValidations>
  <pageMargins left="0.11811023622047245" right="0.11811023622047245" top="0.11811023622047245" bottom="0" header="0.31496062992125984" footer="0.31496062992125984"/>
  <pageSetup paperSize="9" scale="82" orientation="portrait" r:id="rId1"/>
  <ignoredErrors>
    <ignoredError sqref="C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0ACA-A36B-43DA-8E12-D20EEA205049}">
  <sheetPr>
    <pageSetUpPr fitToPage="1"/>
  </sheetPr>
  <dimension ref="A1:U94"/>
  <sheetViews>
    <sheetView tabSelected="1" topLeftCell="A45" workbookViewId="0">
      <selection activeCell="B50" sqref="B50"/>
    </sheetView>
    <sheetView workbookViewId="1"/>
  </sheetViews>
  <sheetFormatPr defaultRowHeight="15" x14ac:dyDescent="0.25"/>
  <cols>
    <col min="2" max="21" width="8.85546875" customWidth="1"/>
  </cols>
  <sheetData>
    <row r="1" spans="1:2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31.5" x14ac:dyDescent="0.5">
      <c r="A3" s="26"/>
      <c r="B3" s="26"/>
      <c r="C3" s="26"/>
      <c r="D3" s="26"/>
      <c r="E3" s="26"/>
      <c r="F3" s="26"/>
      <c r="G3" s="26"/>
      <c r="H3" s="100" t="s">
        <v>86</v>
      </c>
      <c r="I3" s="100"/>
      <c r="J3" s="100"/>
      <c r="K3" s="100"/>
      <c r="L3" s="100"/>
      <c r="M3" s="100"/>
      <c r="N3" s="100"/>
      <c r="O3" s="100"/>
      <c r="P3" s="100"/>
      <c r="Q3" s="100"/>
      <c r="R3" s="26"/>
      <c r="S3" s="26"/>
      <c r="T3" s="26"/>
      <c r="U3" s="26"/>
    </row>
    <row r="4" spans="1:21" ht="15.75" customHeight="1" x14ac:dyDescent="0.5">
      <c r="A4" s="26"/>
      <c r="B4" s="26"/>
      <c r="C4" s="26"/>
      <c r="D4" s="26"/>
      <c r="E4" s="26"/>
      <c r="F4" s="26"/>
      <c r="G4" s="26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6"/>
      <c r="S4" s="26"/>
      <c r="T4" s="26"/>
      <c r="U4" s="26"/>
    </row>
    <row r="5" spans="1:2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x14ac:dyDescent="0.25">
      <c r="A9" s="26"/>
      <c r="B9" s="26" t="s">
        <v>85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x14ac:dyDescent="0.25">
      <c r="A14" s="87"/>
      <c r="B14" s="1">
        <v>100</v>
      </c>
      <c r="C14" s="1">
        <v>200</v>
      </c>
      <c r="D14" s="1">
        <v>300</v>
      </c>
      <c r="E14" s="1">
        <v>400</v>
      </c>
      <c r="F14" s="1">
        <v>500</v>
      </c>
      <c r="G14" s="1">
        <v>600</v>
      </c>
      <c r="H14" s="1">
        <v>700</v>
      </c>
      <c r="I14" s="1">
        <v>800</v>
      </c>
      <c r="J14" s="1">
        <v>900</v>
      </c>
      <c r="K14" s="1">
        <v>1000</v>
      </c>
      <c r="L14" s="1">
        <v>1100</v>
      </c>
      <c r="M14" s="1">
        <v>1200</v>
      </c>
      <c r="N14" s="1">
        <v>1300</v>
      </c>
      <c r="O14" s="1">
        <v>1400</v>
      </c>
      <c r="P14" s="1">
        <v>1500</v>
      </c>
      <c r="Q14" s="1">
        <v>1600</v>
      </c>
      <c r="R14" s="1">
        <v>1700</v>
      </c>
      <c r="S14" s="1">
        <v>1800</v>
      </c>
      <c r="T14" s="1">
        <v>1900</v>
      </c>
      <c r="U14" s="1">
        <v>2000</v>
      </c>
    </row>
    <row r="15" spans="1:21" x14ac:dyDescent="0.25">
      <c r="A15" s="88">
        <v>100</v>
      </c>
      <c r="B15" s="86" t="e">
        <f>B74+B50</f>
        <v>#REF!</v>
      </c>
      <c r="C15" s="86" t="e">
        <f t="shared" ref="C15:U15" si="0">C74+C50</f>
        <v>#REF!</v>
      </c>
      <c r="D15" s="86" t="e">
        <f t="shared" si="0"/>
        <v>#REF!</v>
      </c>
      <c r="E15" s="86" t="e">
        <f t="shared" si="0"/>
        <v>#REF!</v>
      </c>
      <c r="F15" s="86" t="e">
        <f t="shared" si="0"/>
        <v>#REF!</v>
      </c>
      <c r="G15" s="86" t="e">
        <f t="shared" si="0"/>
        <v>#REF!</v>
      </c>
      <c r="H15" s="86" t="e">
        <f t="shared" si="0"/>
        <v>#REF!</v>
      </c>
      <c r="I15" s="86" t="e">
        <f t="shared" si="0"/>
        <v>#REF!</v>
      </c>
      <c r="J15" s="86" t="e">
        <f t="shared" si="0"/>
        <v>#REF!</v>
      </c>
      <c r="K15" s="86" t="e">
        <f t="shared" si="0"/>
        <v>#REF!</v>
      </c>
      <c r="L15" s="86" t="e">
        <f t="shared" si="0"/>
        <v>#REF!</v>
      </c>
      <c r="M15" s="86" t="e">
        <f t="shared" si="0"/>
        <v>#REF!</v>
      </c>
      <c r="N15" s="86" t="e">
        <f t="shared" si="0"/>
        <v>#REF!</v>
      </c>
      <c r="O15" s="86" t="e">
        <f t="shared" si="0"/>
        <v>#REF!</v>
      </c>
      <c r="P15" s="86" t="e">
        <f t="shared" si="0"/>
        <v>#REF!</v>
      </c>
      <c r="Q15" s="86" t="e">
        <f t="shared" si="0"/>
        <v>#REF!</v>
      </c>
      <c r="R15" s="86" t="e">
        <f t="shared" si="0"/>
        <v>#REF!</v>
      </c>
      <c r="S15" s="86" t="e">
        <f t="shared" si="0"/>
        <v>#REF!</v>
      </c>
      <c r="T15" s="86" t="e">
        <f t="shared" si="0"/>
        <v>#REF!</v>
      </c>
      <c r="U15" s="86" t="e">
        <f t="shared" si="0"/>
        <v>#REF!</v>
      </c>
    </row>
    <row r="16" spans="1:21" x14ac:dyDescent="0.25">
      <c r="A16" s="88">
        <v>110</v>
      </c>
      <c r="B16" s="86" t="e">
        <f t="shared" ref="B16:U16" si="1">B75+B51</f>
        <v>#REF!</v>
      </c>
      <c r="C16" s="86" t="e">
        <f t="shared" si="1"/>
        <v>#REF!</v>
      </c>
      <c r="D16" s="86" t="e">
        <f t="shared" si="1"/>
        <v>#REF!</v>
      </c>
      <c r="E16" s="86" t="e">
        <f t="shared" si="1"/>
        <v>#REF!</v>
      </c>
      <c r="F16" s="86" t="e">
        <f t="shared" si="1"/>
        <v>#REF!</v>
      </c>
      <c r="G16" s="86" t="e">
        <f t="shared" si="1"/>
        <v>#REF!</v>
      </c>
      <c r="H16" s="86" t="e">
        <f t="shared" si="1"/>
        <v>#REF!</v>
      </c>
      <c r="I16" s="86" t="e">
        <f t="shared" si="1"/>
        <v>#REF!</v>
      </c>
      <c r="J16" s="86" t="e">
        <f t="shared" si="1"/>
        <v>#REF!</v>
      </c>
      <c r="K16" s="86" t="e">
        <f t="shared" si="1"/>
        <v>#REF!</v>
      </c>
      <c r="L16" s="86" t="e">
        <f t="shared" si="1"/>
        <v>#REF!</v>
      </c>
      <c r="M16" s="86" t="e">
        <f t="shared" si="1"/>
        <v>#REF!</v>
      </c>
      <c r="N16" s="86" t="e">
        <f t="shared" si="1"/>
        <v>#REF!</v>
      </c>
      <c r="O16" s="86" t="e">
        <f t="shared" si="1"/>
        <v>#REF!</v>
      </c>
      <c r="P16" s="86" t="e">
        <f t="shared" si="1"/>
        <v>#REF!</v>
      </c>
      <c r="Q16" s="86" t="e">
        <f t="shared" si="1"/>
        <v>#REF!</v>
      </c>
      <c r="R16" s="86" t="e">
        <f t="shared" si="1"/>
        <v>#REF!</v>
      </c>
      <c r="S16" s="86" t="e">
        <f t="shared" si="1"/>
        <v>#REF!</v>
      </c>
      <c r="T16" s="86" t="e">
        <f t="shared" si="1"/>
        <v>#REF!</v>
      </c>
      <c r="U16" s="86" t="e">
        <f t="shared" si="1"/>
        <v>#REF!</v>
      </c>
    </row>
    <row r="17" spans="1:21" x14ac:dyDescent="0.25">
      <c r="A17" s="88">
        <v>120</v>
      </c>
      <c r="B17" s="86" t="e">
        <f t="shared" ref="B17:U17" si="2">B76+B52</f>
        <v>#REF!</v>
      </c>
      <c r="C17" s="86" t="e">
        <f t="shared" si="2"/>
        <v>#REF!</v>
      </c>
      <c r="D17" s="86" t="e">
        <f t="shared" si="2"/>
        <v>#REF!</v>
      </c>
      <c r="E17" s="86" t="e">
        <f t="shared" si="2"/>
        <v>#REF!</v>
      </c>
      <c r="F17" s="86" t="e">
        <f t="shared" si="2"/>
        <v>#REF!</v>
      </c>
      <c r="G17" s="86" t="e">
        <f t="shared" si="2"/>
        <v>#REF!</v>
      </c>
      <c r="H17" s="86" t="e">
        <f t="shared" si="2"/>
        <v>#REF!</v>
      </c>
      <c r="I17" s="86" t="e">
        <f t="shared" si="2"/>
        <v>#REF!</v>
      </c>
      <c r="J17" s="86" t="e">
        <f t="shared" si="2"/>
        <v>#REF!</v>
      </c>
      <c r="K17" s="86" t="e">
        <f t="shared" si="2"/>
        <v>#REF!</v>
      </c>
      <c r="L17" s="86" t="e">
        <f t="shared" si="2"/>
        <v>#REF!</v>
      </c>
      <c r="M17" s="86" t="e">
        <f t="shared" si="2"/>
        <v>#REF!</v>
      </c>
      <c r="N17" s="86" t="e">
        <f t="shared" si="2"/>
        <v>#REF!</v>
      </c>
      <c r="O17" s="86" t="e">
        <f t="shared" si="2"/>
        <v>#REF!</v>
      </c>
      <c r="P17" s="86" t="e">
        <f t="shared" si="2"/>
        <v>#REF!</v>
      </c>
      <c r="Q17" s="86" t="e">
        <f t="shared" si="2"/>
        <v>#REF!</v>
      </c>
      <c r="R17" s="86" t="e">
        <f t="shared" si="2"/>
        <v>#REF!</v>
      </c>
      <c r="S17" s="86" t="e">
        <f t="shared" si="2"/>
        <v>#REF!</v>
      </c>
      <c r="T17" s="86" t="e">
        <f t="shared" si="2"/>
        <v>#REF!</v>
      </c>
      <c r="U17" s="86" t="e">
        <f t="shared" si="2"/>
        <v>#REF!</v>
      </c>
    </row>
    <row r="18" spans="1:21" x14ac:dyDescent="0.25">
      <c r="A18" s="88">
        <v>130</v>
      </c>
      <c r="B18" s="86" t="e">
        <f t="shared" ref="B18:U18" si="3">B77+B53</f>
        <v>#REF!</v>
      </c>
      <c r="C18" s="86" t="e">
        <f t="shared" si="3"/>
        <v>#REF!</v>
      </c>
      <c r="D18" s="86" t="e">
        <f t="shared" si="3"/>
        <v>#REF!</v>
      </c>
      <c r="E18" s="86" t="e">
        <f t="shared" si="3"/>
        <v>#REF!</v>
      </c>
      <c r="F18" s="86" t="e">
        <f t="shared" si="3"/>
        <v>#REF!</v>
      </c>
      <c r="G18" s="86" t="e">
        <f t="shared" si="3"/>
        <v>#REF!</v>
      </c>
      <c r="H18" s="86" t="e">
        <f t="shared" si="3"/>
        <v>#REF!</v>
      </c>
      <c r="I18" s="86" t="e">
        <f t="shared" si="3"/>
        <v>#REF!</v>
      </c>
      <c r="J18" s="86" t="e">
        <f t="shared" si="3"/>
        <v>#REF!</v>
      </c>
      <c r="K18" s="86" t="e">
        <f t="shared" si="3"/>
        <v>#REF!</v>
      </c>
      <c r="L18" s="86" t="e">
        <f t="shared" si="3"/>
        <v>#REF!</v>
      </c>
      <c r="M18" s="86" t="e">
        <f t="shared" si="3"/>
        <v>#REF!</v>
      </c>
      <c r="N18" s="86" t="e">
        <f t="shared" si="3"/>
        <v>#REF!</v>
      </c>
      <c r="O18" s="86" t="e">
        <f t="shared" si="3"/>
        <v>#REF!</v>
      </c>
      <c r="P18" s="86" t="e">
        <f t="shared" si="3"/>
        <v>#REF!</v>
      </c>
      <c r="Q18" s="86" t="e">
        <f t="shared" si="3"/>
        <v>#REF!</v>
      </c>
      <c r="R18" s="86" t="e">
        <f t="shared" si="3"/>
        <v>#REF!</v>
      </c>
      <c r="S18" s="86" t="e">
        <f t="shared" si="3"/>
        <v>#REF!</v>
      </c>
      <c r="T18" s="86" t="e">
        <f t="shared" si="3"/>
        <v>#REF!</v>
      </c>
      <c r="U18" s="86" t="e">
        <f t="shared" si="3"/>
        <v>#REF!</v>
      </c>
    </row>
    <row r="19" spans="1:21" x14ac:dyDescent="0.25">
      <c r="A19" s="88">
        <v>140</v>
      </c>
      <c r="B19" s="86" t="e">
        <f t="shared" ref="B19:U19" si="4">B78+B54</f>
        <v>#REF!</v>
      </c>
      <c r="C19" s="86" t="e">
        <f t="shared" si="4"/>
        <v>#REF!</v>
      </c>
      <c r="D19" s="86" t="e">
        <f t="shared" si="4"/>
        <v>#REF!</v>
      </c>
      <c r="E19" s="86" t="e">
        <f t="shared" si="4"/>
        <v>#REF!</v>
      </c>
      <c r="F19" s="86" t="e">
        <f t="shared" si="4"/>
        <v>#REF!</v>
      </c>
      <c r="G19" s="86" t="e">
        <f t="shared" si="4"/>
        <v>#REF!</v>
      </c>
      <c r="H19" s="86" t="e">
        <f t="shared" si="4"/>
        <v>#REF!</v>
      </c>
      <c r="I19" s="86" t="e">
        <f t="shared" si="4"/>
        <v>#REF!</v>
      </c>
      <c r="J19" s="86" t="e">
        <f t="shared" si="4"/>
        <v>#REF!</v>
      </c>
      <c r="K19" s="86" t="e">
        <f t="shared" si="4"/>
        <v>#REF!</v>
      </c>
      <c r="L19" s="86" t="e">
        <f t="shared" si="4"/>
        <v>#REF!</v>
      </c>
      <c r="M19" s="86" t="e">
        <f t="shared" si="4"/>
        <v>#REF!</v>
      </c>
      <c r="N19" s="86" t="e">
        <f t="shared" si="4"/>
        <v>#REF!</v>
      </c>
      <c r="O19" s="86" t="e">
        <f t="shared" si="4"/>
        <v>#REF!</v>
      </c>
      <c r="P19" s="86" t="e">
        <f t="shared" si="4"/>
        <v>#REF!</v>
      </c>
      <c r="Q19" s="86" t="e">
        <f t="shared" si="4"/>
        <v>#REF!</v>
      </c>
      <c r="R19" s="86" t="e">
        <f t="shared" si="4"/>
        <v>#REF!</v>
      </c>
      <c r="S19" s="86" t="e">
        <f t="shared" si="4"/>
        <v>#REF!</v>
      </c>
      <c r="T19" s="86" t="e">
        <f t="shared" si="4"/>
        <v>#REF!</v>
      </c>
      <c r="U19" s="86" t="e">
        <f t="shared" si="4"/>
        <v>#REF!</v>
      </c>
    </row>
    <row r="20" spans="1:21" x14ac:dyDescent="0.25">
      <c r="A20" s="88">
        <v>150</v>
      </c>
      <c r="B20" s="86" t="e">
        <f t="shared" ref="B20:U20" si="5">B79+B55</f>
        <v>#REF!</v>
      </c>
      <c r="C20" s="86" t="e">
        <f t="shared" si="5"/>
        <v>#REF!</v>
      </c>
      <c r="D20" s="86" t="e">
        <f t="shared" si="5"/>
        <v>#REF!</v>
      </c>
      <c r="E20" s="86" t="e">
        <f t="shared" si="5"/>
        <v>#REF!</v>
      </c>
      <c r="F20" s="86" t="e">
        <f t="shared" si="5"/>
        <v>#REF!</v>
      </c>
      <c r="G20" s="86" t="e">
        <f t="shared" si="5"/>
        <v>#REF!</v>
      </c>
      <c r="H20" s="86" t="e">
        <f t="shared" si="5"/>
        <v>#REF!</v>
      </c>
      <c r="I20" s="86" t="e">
        <f t="shared" si="5"/>
        <v>#REF!</v>
      </c>
      <c r="J20" s="86" t="e">
        <f t="shared" si="5"/>
        <v>#REF!</v>
      </c>
      <c r="K20" s="86" t="e">
        <f t="shared" si="5"/>
        <v>#REF!</v>
      </c>
      <c r="L20" s="86" t="e">
        <f t="shared" si="5"/>
        <v>#REF!</v>
      </c>
      <c r="M20" s="86" t="e">
        <f t="shared" si="5"/>
        <v>#REF!</v>
      </c>
      <c r="N20" s="86" t="e">
        <f t="shared" si="5"/>
        <v>#REF!</v>
      </c>
      <c r="O20" s="86" t="e">
        <f t="shared" si="5"/>
        <v>#REF!</v>
      </c>
      <c r="P20" s="86" t="e">
        <f t="shared" si="5"/>
        <v>#REF!</v>
      </c>
      <c r="Q20" s="86" t="e">
        <f t="shared" si="5"/>
        <v>#REF!</v>
      </c>
      <c r="R20" s="86" t="e">
        <f t="shared" si="5"/>
        <v>#REF!</v>
      </c>
      <c r="S20" s="86" t="e">
        <f t="shared" si="5"/>
        <v>#REF!</v>
      </c>
      <c r="T20" s="86" t="e">
        <f t="shared" si="5"/>
        <v>#REF!</v>
      </c>
      <c r="U20" s="86" t="e">
        <f t="shared" si="5"/>
        <v>#REF!</v>
      </c>
    </row>
    <row r="21" spans="1:21" x14ac:dyDescent="0.25">
      <c r="A21" s="88">
        <v>160</v>
      </c>
      <c r="B21" s="86" t="e">
        <f t="shared" ref="B21:U21" si="6">B80+B56</f>
        <v>#REF!</v>
      </c>
      <c r="C21" s="86" t="e">
        <f t="shared" si="6"/>
        <v>#REF!</v>
      </c>
      <c r="D21" s="86" t="e">
        <f t="shared" si="6"/>
        <v>#REF!</v>
      </c>
      <c r="E21" s="86" t="e">
        <f t="shared" si="6"/>
        <v>#REF!</v>
      </c>
      <c r="F21" s="86" t="e">
        <f t="shared" si="6"/>
        <v>#REF!</v>
      </c>
      <c r="G21" s="86" t="e">
        <f t="shared" si="6"/>
        <v>#REF!</v>
      </c>
      <c r="H21" s="86" t="e">
        <f t="shared" si="6"/>
        <v>#REF!</v>
      </c>
      <c r="I21" s="86" t="e">
        <f t="shared" si="6"/>
        <v>#REF!</v>
      </c>
      <c r="J21" s="86" t="e">
        <f t="shared" si="6"/>
        <v>#REF!</v>
      </c>
      <c r="K21" s="86" t="e">
        <f t="shared" si="6"/>
        <v>#REF!</v>
      </c>
      <c r="L21" s="86" t="e">
        <f t="shared" si="6"/>
        <v>#REF!</v>
      </c>
      <c r="M21" s="86" t="e">
        <f t="shared" si="6"/>
        <v>#REF!</v>
      </c>
      <c r="N21" s="86" t="e">
        <f t="shared" si="6"/>
        <v>#REF!</v>
      </c>
      <c r="O21" s="86" t="e">
        <f t="shared" si="6"/>
        <v>#REF!</v>
      </c>
      <c r="P21" s="86" t="e">
        <f t="shared" si="6"/>
        <v>#REF!</v>
      </c>
      <c r="Q21" s="86" t="e">
        <f t="shared" si="6"/>
        <v>#REF!</v>
      </c>
      <c r="R21" s="86" t="e">
        <f t="shared" si="6"/>
        <v>#REF!</v>
      </c>
      <c r="S21" s="86" t="e">
        <f t="shared" si="6"/>
        <v>#REF!</v>
      </c>
      <c r="T21" s="86" t="e">
        <f t="shared" si="6"/>
        <v>#REF!</v>
      </c>
      <c r="U21" s="86" t="e">
        <f t="shared" si="6"/>
        <v>#REF!</v>
      </c>
    </row>
    <row r="22" spans="1:21" x14ac:dyDescent="0.25">
      <c r="A22" s="88">
        <v>170</v>
      </c>
      <c r="B22" s="86" t="e">
        <f t="shared" ref="B22:U22" si="7">B81+B57</f>
        <v>#REF!</v>
      </c>
      <c r="C22" s="86" t="e">
        <f t="shared" si="7"/>
        <v>#REF!</v>
      </c>
      <c r="D22" s="86" t="e">
        <f t="shared" si="7"/>
        <v>#REF!</v>
      </c>
      <c r="E22" s="86" t="e">
        <f t="shared" si="7"/>
        <v>#REF!</v>
      </c>
      <c r="F22" s="86" t="e">
        <f t="shared" si="7"/>
        <v>#REF!</v>
      </c>
      <c r="G22" s="86" t="e">
        <f t="shared" si="7"/>
        <v>#REF!</v>
      </c>
      <c r="H22" s="86" t="e">
        <f t="shared" si="7"/>
        <v>#REF!</v>
      </c>
      <c r="I22" s="86" t="e">
        <f t="shared" si="7"/>
        <v>#REF!</v>
      </c>
      <c r="J22" s="86" t="e">
        <f t="shared" si="7"/>
        <v>#REF!</v>
      </c>
      <c r="K22" s="86" t="e">
        <f t="shared" si="7"/>
        <v>#REF!</v>
      </c>
      <c r="L22" s="86" t="e">
        <f t="shared" si="7"/>
        <v>#REF!</v>
      </c>
      <c r="M22" s="86" t="e">
        <f t="shared" si="7"/>
        <v>#REF!</v>
      </c>
      <c r="N22" s="86" t="e">
        <f t="shared" si="7"/>
        <v>#REF!</v>
      </c>
      <c r="O22" s="86" t="e">
        <f t="shared" si="7"/>
        <v>#REF!</v>
      </c>
      <c r="P22" s="86" t="e">
        <f t="shared" si="7"/>
        <v>#REF!</v>
      </c>
      <c r="Q22" s="86" t="e">
        <f t="shared" si="7"/>
        <v>#REF!</v>
      </c>
      <c r="R22" s="86" t="e">
        <f t="shared" si="7"/>
        <v>#REF!</v>
      </c>
      <c r="S22" s="86" t="e">
        <f t="shared" si="7"/>
        <v>#REF!</v>
      </c>
      <c r="T22" s="86" t="e">
        <f t="shared" si="7"/>
        <v>#REF!</v>
      </c>
      <c r="U22" s="86" t="e">
        <f t="shared" si="7"/>
        <v>#REF!</v>
      </c>
    </row>
    <row r="23" spans="1:21" x14ac:dyDescent="0.25">
      <c r="A23" s="88">
        <v>180</v>
      </c>
      <c r="B23" s="86" t="e">
        <f t="shared" ref="B23:U23" si="8">B82+B58</f>
        <v>#REF!</v>
      </c>
      <c r="C23" s="86" t="e">
        <f t="shared" si="8"/>
        <v>#REF!</v>
      </c>
      <c r="D23" s="86" t="e">
        <f t="shared" si="8"/>
        <v>#REF!</v>
      </c>
      <c r="E23" s="86" t="e">
        <f t="shared" si="8"/>
        <v>#REF!</v>
      </c>
      <c r="F23" s="86" t="e">
        <f t="shared" si="8"/>
        <v>#REF!</v>
      </c>
      <c r="G23" s="86" t="e">
        <f t="shared" si="8"/>
        <v>#REF!</v>
      </c>
      <c r="H23" s="86" t="e">
        <f t="shared" si="8"/>
        <v>#REF!</v>
      </c>
      <c r="I23" s="86" t="e">
        <f t="shared" si="8"/>
        <v>#REF!</v>
      </c>
      <c r="J23" s="86" t="e">
        <f t="shared" si="8"/>
        <v>#REF!</v>
      </c>
      <c r="K23" s="86" t="e">
        <f t="shared" si="8"/>
        <v>#REF!</v>
      </c>
      <c r="L23" s="86" t="e">
        <f t="shared" si="8"/>
        <v>#REF!</v>
      </c>
      <c r="M23" s="86" t="e">
        <f t="shared" si="8"/>
        <v>#REF!</v>
      </c>
      <c r="N23" s="86" t="e">
        <f t="shared" si="8"/>
        <v>#REF!</v>
      </c>
      <c r="O23" s="86" t="e">
        <f t="shared" si="8"/>
        <v>#REF!</v>
      </c>
      <c r="P23" s="86" t="e">
        <f t="shared" si="8"/>
        <v>#REF!</v>
      </c>
      <c r="Q23" s="86" t="e">
        <f t="shared" si="8"/>
        <v>#REF!</v>
      </c>
      <c r="R23" s="86" t="e">
        <f t="shared" si="8"/>
        <v>#REF!</v>
      </c>
      <c r="S23" s="86" t="e">
        <f t="shared" si="8"/>
        <v>#REF!</v>
      </c>
      <c r="T23" s="86" t="e">
        <f t="shared" si="8"/>
        <v>#REF!</v>
      </c>
      <c r="U23" s="86" t="e">
        <f t="shared" si="8"/>
        <v>#REF!</v>
      </c>
    </row>
    <row r="24" spans="1:21" x14ac:dyDescent="0.25">
      <c r="A24" s="88">
        <v>190</v>
      </c>
      <c r="B24" s="86" t="e">
        <f t="shared" ref="B24:U24" si="9">B83+B59</f>
        <v>#REF!</v>
      </c>
      <c r="C24" s="86" t="e">
        <f t="shared" si="9"/>
        <v>#REF!</v>
      </c>
      <c r="D24" s="86" t="e">
        <f t="shared" si="9"/>
        <v>#REF!</v>
      </c>
      <c r="E24" s="86" t="e">
        <f t="shared" si="9"/>
        <v>#REF!</v>
      </c>
      <c r="F24" s="86" t="e">
        <f t="shared" si="9"/>
        <v>#REF!</v>
      </c>
      <c r="G24" s="86" t="e">
        <f t="shared" si="9"/>
        <v>#REF!</v>
      </c>
      <c r="H24" s="86" t="e">
        <f t="shared" si="9"/>
        <v>#REF!</v>
      </c>
      <c r="I24" s="86" t="e">
        <f t="shared" si="9"/>
        <v>#REF!</v>
      </c>
      <c r="J24" s="86" t="e">
        <f t="shared" si="9"/>
        <v>#REF!</v>
      </c>
      <c r="K24" s="86" t="e">
        <f t="shared" si="9"/>
        <v>#REF!</v>
      </c>
      <c r="L24" s="86" t="e">
        <f t="shared" si="9"/>
        <v>#REF!</v>
      </c>
      <c r="M24" s="86" t="e">
        <f t="shared" si="9"/>
        <v>#REF!</v>
      </c>
      <c r="N24" s="86" t="e">
        <f t="shared" si="9"/>
        <v>#REF!</v>
      </c>
      <c r="O24" s="86" t="e">
        <f t="shared" si="9"/>
        <v>#REF!</v>
      </c>
      <c r="P24" s="86" t="e">
        <f t="shared" si="9"/>
        <v>#REF!</v>
      </c>
      <c r="Q24" s="86" t="e">
        <f t="shared" si="9"/>
        <v>#REF!</v>
      </c>
      <c r="R24" s="86" t="e">
        <f t="shared" si="9"/>
        <v>#REF!</v>
      </c>
      <c r="S24" s="86" t="e">
        <f t="shared" si="9"/>
        <v>#REF!</v>
      </c>
      <c r="T24" s="86" t="e">
        <f t="shared" si="9"/>
        <v>#REF!</v>
      </c>
      <c r="U24" s="86" t="e">
        <f t="shared" si="9"/>
        <v>#REF!</v>
      </c>
    </row>
    <row r="25" spans="1:21" x14ac:dyDescent="0.25">
      <c r="A25" s="88">
        <v>200</v>
      </c>
      <c r="B25" s="86" t="e">
        <f t="shared" ref="B25:U25" si="10">B84+B60</f>
        <v>#REF!</v>
      </c>
      <c r="C25" s="86" t="e">
        <f t="shared" si="10"/>
        <v>#REF!</v>
      </c>
      <c r="D25" s="86" t="e">
        <f t="shared" si="10"/>
        <v>#REF!</v>
      </c>
      <c r="E25" s="86" t="e">
        <f t="shared" si="10"/>
        <v>#REF!</v>
      </c>
      <c r="F25" s="86" t="e">
        <f t="shared" si="10"/>
        <v>#REF!</v>
      </c>
      <c r="G25" s="86" t="e">
        <f t="shared" si="10"/>
        <v>#REF!</v>
      </c>
      <c r="H25" s="86" t="e">
        <f t="shared" si="10"/>
        <v>#REF!</v>
      </c>
      <c r="I25" s="86" t="e">
        <f t="shared" si="10"/>
        <v>#REF!</v>
      </c>
      <c r="J25" s="86" t="e">
        <f t="shared" si="10"/>
        <v>#REF!</v>
      </c>
      <c r="K25" s="86" t="e">
        <f t="shared" si="10"/>
        <v>#REF!</v>
      </c>
      <c r="L25" s="86" t="e">
        <f t="shared" si="10"/>
        <v>#REF!</v>
      </c>
      <c r="M25" s="86" t="e">
        <f t="shared" si="10"/>
        <v>#REF!</v>
      </c>
      <c r="N25" s="86" t="e">
        <f t="shared" si="10"/>
        <v>#REF!</v>
      </c>
      <c r="O25" s="86" t="e">
        <f t="shared" si="10"/>
        <v>#REF!</v>
      </c>
      <c r="P25" s="86" t="e">
        <f t="shared" si="10"/>
        <v>#REF!</v>
      </c>
      <c r="Q25" s="86" t="e">
        <f t="shared" si="10"/>
        <v>#REF!</v>
      </c>
      <c r="R25" s="86" t="e">
        <f t="shared" si="10"/>
        <v>#REF!</v>
      </c>
      <c r="S25" s="86" t="e">
        <f t="shared" si="10"/>
        <v>#REF!</v>
      </c>
      <c r="T25" s="86" t="e">
        <f t="shared" si="10"/>
        <v>#REF!</v>
      </c>
      <c r="U25" s="86" t="e">
        <f t="shared" si="10"/>
        <v>#REF!</v>
      </c>
    </row>
    <row r="26" spans="1:21" x14ac:dyDescent="0.25">
      <c r="A26" s="88">
        <v>210</v>
      </c>
      <c r="B26" s="86" t="e">
        <f t="shared" ref="B26:U26" si="11">B85+B61</f>
        <v>#REF!</v>
      </c>
      <c r="C26" s="86" t="e">
        <f t="shared" si="11"/>
        <v>#REF!</v>
      </c>
      <c r="D26" s="86" t="e">
        <f t="shared" si="11"/>
        <v>#REF!</v>
      </c>
      <c r="E26" s="86" t="e">
        <f t="shared" si="11"/>
        <v>#REF!</v>
      </c>
      <c r="F26" s="86" t="e">
        <f t="shared" si="11"/>
        <v>#REF!</v>
      </c>
      <c r="G26" s="86" t="e">
        <f t="shared" si="11"/>
        <v>#REF!</v>
      </c>
      <c r="H26" s="86" t="e">
        <f t="shared" si="11"/>
        <v>#REF!</v>
      </c>
      <c r="I26" s="86" t="e">
        <f t="shared" si="11"/>
        <v>#REF!</v>
      </c>
      <c r="J26" s="86" t="e">
        <f t="shared" si="11"/>
        <v>#REF!</v>
      </c>
      <c r="K26" s="86" t="e">
        <f t="shared" si="11"/>
        <v>#REF!</v>
      </c>
      <c r="L26" s="86" t="e">
        <f t="shared" si="11"/>
        <v>#REF!</v>
      </c>
      <c r="M26" s="86" t="e">
        <f t="shared" si="11"/>
        <v>#REF!</v>
      </c>
      <c r="N26" s="86" t="e">
        <f t="shared" si="11"/>
        <v>#REF!</v>
      </c>
      <c r="O26" s="86" t="e">
        <f t="shared" si="11"/>
        <v>#REF!</v>
      </c>
      <c r="P26" s="86" t="e">
        <f t="shared" si="11"/>
        <v>#REF!</v>
      </c>
      <c r="Q26" s="86" t="e">
        <f t="shared" si="11"/>
        <v>#REF!</v>
      </c>
      <c r="R26" s="86" t="e">
        <f t="shared" si="11"/>
        <v>#REF!</v>
      </c>
      <c r="S26" s="86" t="e">
        <f t="shared" si="11"/>
        <v>#REF!</v>
      </c>
      <c r="T26" s="86" t="e">
        <f t="shared" si="11"/>
        <v>#REF!</v>
      </c>
      <c r="U26" s="86" t="e">
        <f t="shared" si="11"/>
        <v>#REF!</v>
      </c>
    </row>
    <row r="27" spans="1:21" x14ac:dyDescent="0.25">
      <c r="A27" s="88">
        <v>220</v>
      </c>
      <c r="B27" s="86" t="e">
        <f t="shared" ref="B27:U27" si="12">B86+B62</f>
        <v>#REF!</v>
      </c>
      <c r="C27" s="86" t="e">
        <f t="shared" si="12"/>
        <v>#REF!</v>
      </c>
      <c r="D27" s="86" t="e">
        <f t="shared" si="12"/>
        <v>#REF!</v>
      </c>
      <c r="E27" s="86" t="e">
        <f t="shared" si="12"/>
        <v>#REF!</v>
      </c>
      <c r="F27" s="86" t="e">
        <f t="shared" si="12"/>
        <v>#REF!</v>
      </c>
      <c r="G27" s="86" t="e">
        <f t="shared" si="12"/>
        <v>#REF!</v>
      </c>
      <c r="H27" s="86" t="e">
        <f t="shared" si="12"/>
        <v>#REF!</v>
      </c>
      <c r="I27" s="86" t="e">
        <f t="shared" si="12"/>
        <v>#REF!</v>
      </c>
      <c r="J27" s="86" t="e">
        <f t="shared" si="12"/>
        <v>#REF!</v>
      </c>
      <c r="K27" s="86" t="e">
        <f t="shared" si="12"/>
        <v>#REF!</v>
      </c>
      <c r="L27" s="86" t="e">
        <f t="shared" si="12"/>
        <v>#REF!</v>
      </c>
      <c r="M27" s="86" t="e">
        <f t="shared" si="12"/>
        <v>#REF!</v>
      </c>
      <c r="N27" s="86" t="e">
        <f t="shared" si="12"/>
        <v>#REF!</v>
      </c>
      <c r="O27" s="86" t="e">
        <f t="shared" si="12"/>
        <v>#REF!</v>
      </c>
      <c r="P27" s="86" t="e">
        <f t="shared" si="12"/>
        <v>#REF!</v>
      </c>
      <c r="Q27" s="86" t="e">
        <f t="shared" si="12"/>
        <v>#REF!</v>
      </c>
      <c r="R27" s="86" t="e">
        <f t="shared" si="12"/>
        <v>#REF!</v>
      </c>
      <c r="S27" s="86" t="e">
        <f t="shared" si="12"/>
        <v>#REF!</v>
      </c>
      <c r="T27" s="86" t="e">
        <f t="shared" si="12"/>
        <v>#REF!</v>
      </c>
      <c r="U27" s="86" t="e">
        <f t="shared" si="12"/>
        <v>#REF!</v>
      </c>
    </row>
    <row r="28" spans="1:21" x14ac:dyDescent="0.25">
      <c r="A28" s="88">
        <v>230</v>
      </c>
      <c r="B28" s="86" t="e">
        <f t="shared" ref="B28:U28" si="13">B87+B63</f>
        <v>#REF!</v>
      </c>
      <c r="C28" s="86" t="e">
        <f t="shared" si="13"/>
        <v>#REF!</v>
      </c>
      <c r="D28" s="86" t="e">
        <f t="shared" si="13"/>
        <v>#REF!</v>
      </c>
      <c r="E28" s="86" t="e">
        <f t="shared" si="13"/>
        <v>#REF!</v>
      </c>
      <c r="F28" s="86" t="e">
        <f t="shared" si="13"/>
        <v>#REF!</v>
      </c>
      <c r="G28" s="86" t="e">
        <f t="shared" si="13"/>
        <v>#REF!</v>
      </c>
      <c r="H28" s="86" t="e">
        <f t="shared" si="13"/>
        <v>#REF!</v>
      </c>
      <c r="I28" s="86" t="e">
        <f t="shared" si="13"/>
        <v>#REF!</v>
      </c>
      <c r="J28" s="86" t="e">
        <f t="shared" si="13"/>
        <v>#REF!</v>
      </c>
      <c r="K28" s="86" t="e">
        <f t="shared" si="13"/>
        <v>#REF!</v>
      </c>
      <c r="L28" s="86" t="e">
        <f t="shared" si="13"/>
        <v>#REF!</v>
      </c>
      <c r="M28" s="86" t="e">
        <f t="shared" si="13"/>
        <v>#REF!</v>
      </c>
      <c r="N28" s="86" t="e">
        <f t="shared" si="13"/>
        <v>#REF!</v>
      </c>
      <c r="O28" s="86" t="e">
        <f t="shared" si="13"/>
        <v>#REF!</v>
      </c>
      <c r="P28" s="86" t="e">
        <f t="shared" si="13"/>
        <v>#REF!</v>
      </c>
      <c r="Q28" s="86" t="e">
        <f t="shared" si="13"/>
        <v>#REF!</v>
      </c>
      <c r="R28" s="86" t="e">
        <f t="shared" si="13"/>
        <v>#REF!</v>
      </c>
      <c r="S28" s="86" t="e">
        <f t="shared" si="13"/>
        <v>#REF!</v>
      </c>
      <c r="T28" s="86" t="e">
        <f t="shared" si="13"/>
        <v>#REF!</v>
      </c>
      <c r="U28" s="86" t="e">
        <f t="shared" si="13"/>
        <v>#REF!</v>
      </c>
    </row>
    <row r="29" spans="1:21" x14ac:dyDescent="0.25">
      <c r="A29" s="88">
        <v>240</v>
      </c>
      <c r="B29" s="86" t="e">
        <f t="shared" ref="B29:U29" si="14">B88+B64</f>
        <v>#REF!</v>
      </c>
      <c r="C29" s="86" t="e">
        <f t="shared" si="14"/>
        <v>#REF!</v>
      </c>
      <c r="D29" s="86" t="e">
        <f t="shared" si="14"/>
        <v>#REF!</v>
      </c>
      <c r="E29" s="86" t="e">
        <f t="shared" si="14"/>
        <v>#REF!</v>
      </c>
      <c r="F29" s="86" t="e">
        <f t="shared" si="14"/>
        <v>#REF!</v>
      </c>
      <c r="G29" s="86" t="e">
        <f t="shared" si="14"/>
        <v>#REF!</v>
      </c>
      <c r="H29" s="86" t="e">
        <f t="shared" si="14"/>
        <v>#REF!</v>
      </c>
      <c r="I29" s="86" t="e">
        <f t="shared" si="14"/>
        <v>#REF!</v>
      </c>
      <c r="J29" s="86" t="e">
        <f t="shared" si="14"/>
        <v>#REF!</v>
      </c>
      <c r="K29" s="86" t="e">
        <f t="shared" si="14"/>
        <v>#REF!</v>
      </c>
      <c r="L29" s="86" t="e">
        <f t="shared" si="14"/>
        <v>#REF!</v>
      </c>
      <c r="M29" s="86" t="e">
        <f t="shared" si="14"/>
        <v>#REF!</v>
      </c>
      <c r="N29" s="86" t="e">
        <f t="shared" si="14"/>
        <v>#REF!</v>
      </c>
      <c r="O29" s="86" t="e">
        <f t="shared" si="14"/>
        <v>#REF!</v>
      </c>
      <c r="P29" s="86" t="e">
        <f t="shared" si="14"/>
        <v>#REF!</v>
      </c>
      <c r="Q29" s="86" t="e">
        <f t="shared" si="14"/>
        <v>#REF!</v>
      </c>
      <c r="R29" s="86" t="e">
        <f t="shared" si="14"/>
        <v>#REF!</v>
      </c>
      <c r="S29" s="86" t="e">
        <f t="shared" si="14"/>
        <v>#REF!</v>
      </c>
      <c r="T29" s="86" t="e">
        <f t="shared" si="14"/>
        <v>#REF!</v>
      </c>
      <c r="U29" s="86" t="e">
        <f t="shared" si="14"/>
        <v>#REF!</v>
      </c>
    </row>
    <row r="30" spans="1:21" x14ac:dyDescent="0.25">
      <c r="A30" s="88">
        <v>250</v>
      </c>
      <c r="B30" s="86" t="e">
        <f t="shared" ref="B30:U30" si="15">B89+B65</f>
        <v>#REF!</v>
      </c>
      <c r="C30" s="86" t="e">
        <f t="shared" si="15"/>
        <v>#REF!</v>
      </c>
      <c r="D30" s="86" t="e">
        <f t="shared" si="15"/>
        <v>#REF!</v>
      </c>
      <c r="E30" s="86" t="e">
        <f t="shared" si="15"/>
        <v>#REF!</v>
      </c>
      <c r="F30" s="86" t="e">
        <f t="shared" si="15"/>
        <v>#REF!</v>
      </c>
      <c r="G30" s="86" t="e">
        <f t="shared" si="15"/>
        <v>#REF!</v>
      </c>
      <c r="H30" s="86" t="e">
        <f t="shared" si="15"/>
        <v>#REF!</v>
      </c>
      <c r="I30" s="86" t="e">
        <f t="shared" si="15"/>
        <v>#REF!</v>
      </c>
      <c r="J30" s="86" t="e">
        <f t="shared" si="15"/>
        <v>#REF!</v>
      </c>
      <c r="K30" s="86" t="e">
        <f t="shared" si="15"/>
        <v>#REF!</v>
      </c>
      <c r="L30" s="86" t="e">
        <f t="shared" si="15"/>
        <v>#REF!</v>
      </c>
      <c r="M30" s="86" t="e">
        <f t="shared" si="15"/>
        <v>#REF!</v>
      </c>
      <c r="N30" s="86" t="e">
        <f t="shared" si="15"/>
        <v>#REF!</v>
      </c>
      <c r="O30" s="86" t="e">
        <f t="shared" si="15"/>
        <v>#REF!</v>
      </c>
      <c r="P30" s="86" t="e">
        <f t="shared" si="15"/>
        <v>#REF!</v>
      </c>
      <c r="Q30" s="86" t="e">
        <f t="shared" si="15"/>
        <v>#REF!</v>
      </c>
      <c r="R30" s="86" t="e">
        <f t="shared" si="15"/>
        <v>#REF!</v>
      </c>
      <c r="S30" s="86" t="e">
        <f t="shared" si="15"/>
        <v>#REF!</v>
      </c>
      <c r="T30" s="86" t="e">
        <f t="shared" si="15"/>
        <v>#REF!</v>
      </c>
      <c r="U30" s="86" t="e">
        <f t="shared" si="15"/>
        <v>#REF!</v>
      </c>
    </row>
    <row r="31" spans="1:21" x14ac:dyDescent="0.25">
      <c r="A31" s="88">
        <v>260</v>
      </c>
      <c r="B31" s="86" t="e">
        <f t="shared" ref="B31:U31" si="16">B90+B66</f>
        <v>#REF!</v>
      </c>
      <c r="C31" s="86" t="e">
        <f t="shared" si="16"/>
        <v>#REF!</v>
      </c>
      <c r="D31" s="86" t="e">
        <f t="shared" si="16"/>
        <v>#REF!</v>
      </c>
      <c r="E31" s="86" t="e">
        <f t="shared" si="16"/>
        <v>#REF!</v>
      </c>
      <c r="F31" s="86" t="e">
        <f t="shared" si="16"/>
        <v>#REF!</v>
      </c>
      <c r="G31" s="86" t="e">
        <f t="shared" si="16"/>
        <v>#REF!</v>
      </c>
      <c r="H31" s="86" t="e">
        <f t="shared" si="16"/>
        <v>#REF!</v>
      </c>
      <c r="I31" s="86" t="e">
        <f t="shared" si="16"/>
        <v>#REF!</v>
      </c>
      <c r="J31" s="86" t="e">
        <f t="shared" si="16"/>
        <v>#REF!</v>
      </c>
      <c r="K31" s="86" t="e">
        <f t="shared" si="16"/>
        <v>#REF!</v>
      </c>
      <c r="L31" s="86" t="e">
        <f t="shared" si="16"/>
        <v>#REF!</v>
      </c>
      <c r="M31" s="86" t="e">
        <f t="shared" si="16"/>
        <v>#REF!</v>
      </c>
      <c r="N31" s="86" t="e">
        <f t="shared" si="16"/>
        <v>#REF!</v>
      </c>
      <c r="O31" s="86" t="e">
        <f t="shared" si="16"/>
        <v>#REF!</v>
      </c>
      <c r="P31" s="86" t="e">
        <f t="shared" si="16"/>
        <v>#REF!</v>
      </c>
      <c r="Q31" s="86" t="e">
        <f t="shared" si="16"/>
        <v>#REF!</v>
      </c>
      <c r="R31" s="86" t="e">
        <f t="shared" si="16"/>
        <v>#REF!</v>
      </c>
      <c r="S31" s="86" t="e">
        <f t="shared" si="16"/>
        <v>#REF!</v>
      </c>
      <c r="T31" s="86" t="e">
        <f t="shared" si="16"/>
        <v>#REF!</v>
      </c>
      <c r="U31" s="86" t="e">
        <f t="shared" si="16"/>
        <v>#REF!</v>
      </c>
    </row>
    <row r="32" spans="1:21" x14ac:dyDescent="0.25">
      <c r="A32" s="88">
        <v>270</v>
      </c>
      <c r="B32" s="86" t="e">
        <f t="shared" ref="B32:U32" si="17">B91+B67</f>
        <v>#REF!</v>
      </c>
      <c r="C32" s="86" t="e">
        <f t="shared" si="17"/>
        <v>#REF!</v>
      </c>
      <c r="D32" s="86" t="e">
        <f t="shared" si="17"/>
        <v>#REF!</v>
      </c>
      <c r="E32" s="86" t="e">
        <f t="shared" si="17"/>
        <v>#REF!</v>
      </c>
      <c r="F32" s="86" t="e">
        <f t="shared" si="17"/>
        <v>#REF!</v>
      </c>
      <c r="G32" s="86" t="e">
        <f t="shared" si="17"/>
        <v>#REF!</v>
      </c>
      <c r="H32" s="86" t="e">
        <f t="shared" si="17"/>
        <v>#REF!</v>
      </c>
      <c r="I32" s="86" t="e">
        <f t="shared" si="17"/>
        <v>#REF!</v>
      </c>
      <c r="J32" s="86" t="e">
        <f t="shared" si="17"/>
        <v>#REF!</v>
      </c>
      <c r="K32" s="86" t="e">
        <f t="shared" si="17"/>
        <v>#REF!</v>
      </c>
      <c r="L32" s="86" t="e">
        <f t="shared" si="17"/>
        <v>#REF!</v>
      </c>
      <c r="M32" s="86" t="e">
        <f t="shared" si="17"/>
        <v>#REF!</v>
      </c>
      <c r="N32" s="86" t="e">
        <f t="shared" si="17"/>
        <v>#REF!</v>
      </c>
      <c r="O32" s="86" t="e">
        <f t="shared" si="17"/>
        <v>#REF!</v>
      </c>
      <c r="P32" s="86" t="e">
        <f t="shared" si="17"/>
        <v>#REF!</v>
      </c>
      <c r="Q32" s="86" t="e">
        <f t="shared" si="17"/>
        <v>#REF!</v>
      </c>
      <c r="R32" s="86" t="e">
        <f t="shared" si="17"/>
        <v>#REF!</v>
      </c>
      <c r="S32" s="86" t="e">
        <f t="shared" si="17"/>
        <v>#REF!</v>
      </c>
      <c r="T32" s="86" t="e">
        <f t="shared" si="17"/>
        <v>#REF!</v>
      </c>
      <c r="U32" s="86" t="e">
        <f t="shared" si="17"/>
        <v>#REF!</v>
      </c>
    </row>
    <row r="33" spans="1:21" x14ac:dyDescent="0.25">
      <c r="A33" s="88">
        <v>280</v>
      </c>
      <c r="B33" s="86" t="e">
        <f t="shared" ref="B33:U33" si="18">B92+B68</f>
        <v>#REF!</v>
      </c>
      <c r="C33" s="86" t="e">
        <f t="shared" si="18"/>
        <v>#REF!</v>
      </c>
      <c r="D33" s="86" t="e">
        <f t="shared" si="18"/>
        <v>#REF!</v>
      </c>
      <c r="E33" s="86" t="e">
        <f t="shared" si="18"/>
        <v>#REF!</v>
      </c>
      <c r="F33" s="86" t="e">
        <f t="shared" si="18"/>
        <v>#REF!</v>
      </c>
      <c r="G33" s="86" t="e">
        <f t="shared" si="18"/>
        <v>#REF!</v>
      </c>
      <c r="H33" s="86" t="e">
        <f t="shared" si="18"/>
        <v>#REF!</v>
      </c>
      <c r="I33" s="86" t="e">
        <f t="shared" si="18"/>
        <v>#REF!</v>
      </c>
      <c r="J33" s="86" t="e">
        <f t="shared" si="18"/>
        <v>#REF!</v>
      </c>
      <c r="K33" s="86" t="e">
        <f t="shared" si="18"/>
        <v>#REF!</v>
      </c>
      <c r="L33" s="86" t="e">
        <f t="shared" si="18"/>
        <v>#REF!</v>
      </c>
      <c r="M33" s="86" t="e">
        <f t="shared" si="18"/>
        <v>#REF!</v>
      </c>
      <c r="N33" s="86" t="e">
        <f t="shared" si="18"/>
        <v>#REF!</v>
      </c>
      <c r="O33" s="86" t="e">
        <f t="shared" si="18"/>
        <v>#REF!</v>
      </c>
      <c r="P33" s="86" t="e">
        <f t="shared" si="18"/>
        <v>#REF!</v>
      </c>
      <c r="Q33" s="86" t="e">
        <f t="shared" si="18"/>
        <v>#REF!</v>
      </c>
      <c r="R33" s="86" t="e">
        <f t="shared" si="18"/>
        <v>#REF!</v>
      </c>
      <c r="S33" s="86" t="e">
        <f t="shared" si="18"/>
        <v>#REF!</v>
      </c>
      <c r="T33" s="86" t="e">
        <f t="shared" si="18"/>
        <v>#REF!</v>
      </c>
      <c r="U33" s="86" t="e">
        <f t="shared" si="18"/>
        <v>#REF!</v>
      </c>
    </row>
    <row r="34" spans="1:21" x14ac:dyDescent="0.25">
      <c r="A34" s="88">
        <v>290</v>
      </c>
      <c r="B34" s="86" t="e">
        <f t="shared" ref="B34:U34" si="19">B93+B69</f>
        <v>#REF!</v>
      </c>
      <c r="C34" s="86" t="e">
        <f t="shared" si="19"/>
        <v>#REF!</v>
      </c>
      <c r="D34" s="86" t="e">
        <f t="shared" si="19"/>
        <v>#REF!</v>
      </c>
      <c r="E34" s="86" t="e">
        <f t="shared" si="19"/>
        <v>#REF!</v>
      </c>
      <c r="F34" s="86" t="e">
        <f t="shared" si="19"/>
        <v>#REF!</v>
      </c>
      <c r="G34" s="86" t="e">
        <f t="shared" si="19"/>
        <v>#REF!</v>
      </c>
      <c r="H34" s="86" t="e">
        <f t="shared" si="19"/>
        <v>#REF!</v>
      </c>
      <c r="I34" s="86" t="e">
        <f t="shared" si="19"/>
        <v>#REF!</v>
      </c>
      <c r="J34" s="86" t="e">
        <f t="shared" si="19"/>
        <v>#REF!</v>
      </c>
      <c r="K34" s="86" t="e">
        <f t="shared" si="19"/>
        <v>#REF!</v>
      </c>
      <c r="L34" s="86" t="e">
        <f t="shared" si="19"/>
        <v>#REF!</v>
      </c>
      <c r="M34" s="86" t="e">
        <f t="shared" si="19"/>
        <v>#REF!</v>
      </c>
      <c r="N34" s="86" t="e">
        <f t="shared" si="19"/>
        <v>#REF!</v>
      </c>
      <c r="O34" s="86" t="e">
        <f t="shared" si="19"/>
        <v>#REF!</v>
      </c>
      <c r="P34" s="86" t="e">
        <f t="shared" si="19"/>
        <v>#REF!</v>
      </c>
      <c r="Q34" s="86" t="e">
        <f t="shared" si="19"/>
        <v>#REF!</v>
      </c>
      <c r="R34" s="86" t="e">
        <f t="shared" si="19"/>
        <v>#REF!</v>
      </c>
      <c r="S34" s="86" t="e">
        <f t="shared" si="19"/>
        <v>#REF!</v>
      </c>
      <c r="T34" s="86" t="e">
        <f t="shared" si="19"/>
        <v>#REF!</v>
      </c>
      <c r="U34" s="86" t="e">
        <f t="shared" si="19"/>
        <v>#REF!</v>
      </c>
    </row>
    <row r="35" spans="1:21" x14ac:dyDescent="0.25">
      <c r="A35" s="88">
        <v>300</v>
      </c>
      <c r="B35" s="86" t="e">
        <f t="shared" ref="B35:U35" si="20">B94+B70</f>
        <v>#REF!</v>
      </c>
      <c r="C35" s="86" t="e">
        <f t="shared" si="20"/>
        <v>#REF!</v>
      </c>
      <c r="D35" s="86" t="e">
        <f t="shared" si="20"/>
        <v>#REF!</v>
      </c>
      <c r="E35" s="86" t="e">
        <f t="shared" si="20"/>
        <v>#REF!</v>
      </c>
      <c r="F35" s="86" t="e">
        <f t="shared" si="20"/>
        <v>#REF!</v>
      </c>
      <c r="G35" s="86" t="e">
        <f t="shared" si="20"/>
        <v>#REF!</v>
      </c>
      <c r="H35" s="86" t="e">
        <f t="shared" si="20"/>
        <v>#REF!</v>
      </c>
      <c r="I35" s="86" t="e">
        <f t="shared" si="20"/>
        <v>#REF!</v>
      </c>
      <c r="J35" s="86" t="e">
        <f t="shared" si="20"/>
        <v>#REF!</v>
      </c>
      <c r="K35" s="86" t="e">
        <f t="shared" si="20"/>
        <v>#REF!</v>
      </c>
      <c r="L35" s="86" t="e">
        <f t="shared" si="20"/>
        <v>#REF!</v>
      </c>
      <c r="M35" s="86" t="e">
        <f t="shared" si="20"/>
        <v>#REF!</v>
      </c>
      <c r="N35" s="86" t="e">
        <f t="shared" si="20"/>
        <v>#REF!</v>
      </c>
      <c r="O35" s="86" t="e">
        <f t="shared" si="20"/>
        <v>#REF!</v>
      </c>
      <c r="P35" s="86" t="e">
        <f t="shared" si="20"/>
        <v>#REF!</v>
      </c>
      <c r="Q35" s="86" t="e">
        <f t="shared" si="20"/>
        <v>#REF!</v>
      </c>
      <c r="R35" s="86" t="e">
        <f t="shared" si="20"/>
        <v>#REF!</v>
      </c>
      <c r="S35" s="86" t="e">
        <f t="shared" si="20"/>
        <v>#REF!</v>
      </c>
      <c r="T35" s="86" t="e">
        <f t="shared" si="20"/>
        <v>#REF!</v>
      </c>
      <c r="U35" s="86" t="e">
        <f t="shared" si="20"/>
        <v>#REF!</v>
      </c>
    </row>
    <row r="36" spans="1:2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ht="21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ht="21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ht="21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x14ac:dyDescent="0.25">
      <c r="A44" s="26"/>
      <c r="B44" s="26"/>
      <c r="C44" s="8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:2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8" spans="1:21" x14ac:dyDescent="0.25">
      <c r="A48" t="s">
        <v>66</v>
      </c>
    </row>
    <row r="49" spans="1:21" x14ac:dyDescent="0.25">
      <c r="A49" s="1"/>
      <c r="B49" s="1">
        <v>100</v>
      </c>
      <c r="C49" s="1">
        <v>200</v>
      </c>
      <c r="D49" s="1">
        <v>300</v>
      </c>
      <c r="E49" s="1">
        <v>400</v>
      </c>
      <c r="F49" s="1">
        <v>500</v>
      </c>
      <c r="G49" s="1">
        <v>600</v>
      </c>
      <c r="H49" s="1">
        <v>700</v>
      </c>
      <c r="I49" s="1">
        <v>800</v>
      </c>
      <c r="J49" s="1">
        <v>900</v>
      </c>
      <c r="K49" s="1">
        <v>1000</v>
      </c>
      <c r="L49" s="1">
        <v>1100</v>
      </c>
      <c r="M49" s="1">
        <v>1200</v>
      </c>
      <c r="N49" s="1">
        <v>1300</v>
      </c>
      <c r="O49" s="1">
        <v>1400</v>
      </c>
      <c r="P49" s="1">
        <v>1500</v>
      </c>
      <c r="Q49" s="1">
        <v>1600</v>
      </c>
      <c r="R49" s="1">
        <v>1700</v>
      </c>
      <c r="S49" s="1">
        <v>1800</v>
      </c>
      <c r="T49" s="1">
        <v>1900</v>
      </c>
      <c r="U49" s="1">
        <v>2000</v>
      </c>
    </row>
    <row r="50" spans="1:21" x14ac:dyDescent="0.25">
      <c r="A50" s="1">
        <v>100</v>
      </c>
      <c r="B50" s="78">
        <f>'120 mm Motore Zip'!$E$21*B49/100+'120 mm Motore Zip'!$E$22*B49/100+'120 mm Motore Zip'!$E$23+'120 mm Motore Zip'!$E$24+'120 mm Motore Zip'!$E$25+'120 mm Motore Zip'!$H$26*B49/100+'120 mm Motore Zip'!$H$27+'120 mm Motore Zip'!$E$28*B49/100*2+'120 mm Motore Zip'!$E$29*2+'120 mm Motore Zip'!$E$34*B49/100+'120 mm Motore Zip'!$E$34*B49/100+'120 mm Motore Zip'!$E$35+'120 mm Motore Zip'!$E$36+'120 mm Motore Zip'!$E$37*B49/100+'120 mm Motore Zip'!$E$38+'120 mm Motore Zip'!$E$39+'120 mm Motore Zip'!$E$40+'120 mm Motore Zip'!$E$41+'120 mm Motore Zip'!$E$42+'120 mm Motore Zip'!$E$43+'120 mm Motore Zip'!$E$45*B49/100+'120 mm Motore Zip'!$E$46+'120 mm Motore Zip'!$E$47+'120 mm Motore Zip'!$E$48*((B49-60)/80)+'120 mm Motore Zip'!$E$49*B49/100</f>
        <v>415.09300000000002</v>
      </c>
      <c r="C50" s="78">
        <f>'120 mm Motore Zip'!$E$21*C49/100+'120 mm Motore Zip'!$E$22*C49/100+'120 mm Motore Zip'!$E$23+'120 mm Motore Zip'!$E$24+'120 mm Motore Zip'!$E$25+'120 mm Motore Zip'!$H$26*C49/100+'120 mm Motore Zip'!$H$27+'120 mm Motore Zip'!$E$28*C49/100*2+'120 mm Motore Zip'!$E$29*2+'120 mm Motore Zip'!$E$34*C49/100+'120 mm Motore Zip'!$E$34*C49/100+'120 mm Motore Zip'!$E$35+'120 mm Motore Zip'!$E$36+'120 mm Motore Zip'!$E$37*C49/100+'120 mm Motore Zip'!$E$38+'120 mm Motore Zip'!$E$39+'120 mm Motore Zip'!$E$40+'120 mm Motore Zip'!$E$41+'120 mm Motore Zip'!$E$42+'120 mm Motore Zip'!$E$43+'120 mm Motore Zip'!$E$45*C49/100+'120 mm Motore Zip'!$E$46+'120 mm Motore Zip'!$E$47+'120 mm Motore Zip'!$E$48*((C49-60)/80)+'120 mm Motore Zip'!$E$49*C49/100</f>
        <v>606.36450000000002</v>
      </c>
      <c r="D50" s="78">
        <f>'120 mm Motore Zip'!$E$21*D49/100+'120 mm Motore Zip'!$E$22*D49/100+'120 mm Motore Zip'!$E$23+'120 mm Motore Zip'!$E$24+'120 mm Motore Zip'!$E$25+'120 mm Motore Zip'!$H$26*D49/100+'120 mm Motore Zip'!$H$27+'120 mm Motore Zip'!$E$28*D49/100*2+'120 mm Motore Zip'!$E$29*2+'120 mm Motore Zip'!$E$34*D49/100+'120 mm Motore Zip'!$E$34*D49/100+'120 mm Motore Zip'!$E$35+'120 mm Motore Zip'!$E$36+'120 mm Motore Zip'!$E$37*D49/100+'120 mm Motore Zip'!$E$38+'120 mm Motore Zip'!$E$39+'120 mm Motore Zip'!$E$40+'120 mm Motore Zip'!$E$41+'120 mm Motore Zip'!$E$42+'120 mm Motore Zip'!$E$43+'120 mm Motore Zip'!$E$45*D49/100+'120 mm Motore Zip'!$E$46+'120 mm Motore Zip'!$E$47+'120 mm Motore Zip'!$E$48*((D49-60)/80)+'120 mm Motore Zip'!$E$49*D49/100</f>
        <v>797.63599999999974</v>
      </c>
      <c r="E50" s="78">
        <f>'120 mm Motore Zip'!$E$21*E49/100+'120 mm Motore Zip'!$E$22*E49/100+'120 mm Motore Zip'!$E$23+'120 mm Motore Zip'!$E$24+'120 mm Motore Zip'!$E$25+'120 mm Motore Zip'!$H$26*E49/100+'120 mm Motore Zip'!$H$27+'120 mm Motore Zip'!$E$28*E49/100*2+'120 mm Motore Zip'!$E$29*2+'120 mm Motore Zip'!$E$34*E49/100+'120 mm Motore Zip'!$E$34*E49/100+'120 mm Motore Zip'!$E$35+'120 mm Motore Zip'!$E$36+'120 mm Motore Zip'!$E$37*E49/100+'120 mm Motore Zip'!$E$38+'120 mm Motore Zip'!$E$39+'120 mm Motore Zip'!$E$40+'120 mm Motore Zip'!$E$41+'120 mm Motore Zip'!$E$42+'120 mm Motore Zip'!$E$43+'120 mm Motore Zip'!$E$45*E49/100+'120 mm Motore Zip'!$E$46+'120 mm Motore Zip'!$E$47+'120 mm Motore Zip'!$E$48*((E49-60)/80)+'120 mm Motore Zip'!$E$49*E49/100</f>
        <v>988.90749999999991</v>
      </c>
      <c r="F50" s="78">
        <f>'120 mm Motore Zip'!$E$21*F49/100+'120 mm Motore Zip'!$E$22*F49/100+'120 mm Motore Zip'!$E$23+'120 mm Motore Zip'!$E$24+'120 mm Motore Zip'!$E$25+'120 mm Motore Zip'!$H$26*F49/100+'120 mm Motore Zip'!$H$27+'120 mm Motore Zip'!$E$28*F49/100*2+'120 mm Motore Zip'!$E$29*2+'120 mm Motore Zip'!$E$34*F49/100+'120 mm Motore Zip'!$E$34*F49/100+'120 mm Motore Zip'!$E$35+'120 mm Motore Zip'!$E$36+'120 mm Motore Zip'!$E$37*F49/100+'120 mm Motore Zip'!$E$38+'120 mm Motore Zip'!$E$39+'120 mm Motore Zip'!$E$40+'120 mm Motore Zip'!$E$41+'120 mm Motore Zip'!$E$42+'120 mm Motore Zip'!$E$43+'120 mm Motore Zip'!$E$45*F49/100+'120 mm Motore Zip'!$E$46+'120 mm Motore Zip'!$E$47+'120 mm Motore Zip'!$E$48*((F49-60)/80)+'120 mm Motore Zip'!$E$49*F49/100</f>
        <v>1180.1789999999996</v>
      </c>
      <c r="G50" s="78">
        <f>'120 mm Motore Zip'!$E$21*G49/100+'120 mm Motore Zip'!$E$22*G49/100+'120 mm Motore Zip'!$E$23+'120 mm Motore Zip'!$E$24+'120 mm Motore Zip'!$E$25+'120 mm Motore Zip'!$H$26*G49/100+'120 mm Motore Zip'!$H$27+'120 mm Motore Zip'!$E$28*G49/100*2+'120 mm Motore Zip'!$E$29*2+'120 mm Motore Zip'!$E$34*G49/100+'120 mm Motore Zip'!$E$34*G49/100+'120 mm Motore Zip'!$E$35+'120 mm Motore Zip'!$E$36+'120 mm Motore Zip'!$E$37*G49/100+'120 mm Motore Zip'!$E$38+'120 mm Motore Zip'!$E$39+'120 mm Motore Zip'!$E$40+'120 mm Motore Zip'!$E$41+'120 mm Motore Zip'!$E$42+'120 mm Motore Zip'!$E$43+'120 mm Motore Zip'!$E$45*G49/100+'120 mm Motore Zip'!$E$46+'120 mm Motore Zip'!$E$47+'120 mm Motore Zip'!$E$48*((G49-60)/80)+'120 mm Motore Zip'!$E$49*G49/100</f>
        <v>1371.4505000000006</v>
      </c>
      <c r="H50" s="78">
        <f>'120 mm Motore Zip'!$E$21*H49/100+'120 mm Motore Zip'!$E$22*H49/100+'120 mm Motore Zip'!$E$23+'120 mm Motore Zip'!$E$24+'120 mm Motore Zip'!$E$25+'120 mm Motore Zip'!$H$26*H49/100+'120 mm Motore Zip'!$H$27+'120 mm Motore Zip'!$E$28*H49/100*2+'120 mm Motore Zip'!$E$29*2+'120 mm Motore Zip'!$E$34*H49/100+'120 mm Motore Zip'!$E$34*H49/100+'120 mm Motore Zip'!$E$35+'120 mm Motore Zip'!$E$36+'120 mm Motore Zip'!$E$37*H49/100+'120 mm Motore Zip'!$E$38+'120 mm Motore Zip'!$E$39+'120 mm Motore Zip'!$E$40+'120 mm Motore Zip'!$E$41+'120 mm Motore Zip'!$E$42+'120 mm Motore Zip'!$E$43+'120 mm Motore Zip'!$E$45*H49/100+'120 mm Motore Zip'!$E$46+'120 mm Motore Zip'!$E$47+'120 mm Motore Zip'!$E$48*((H49-60)/80)+'120 mm Motore Zip'!$E$49*H49/100</f>
        <v>1562.7220000000002</v>
      </c>
      <c r="I50" s="78">
        <f>'120 mm Motore Zip'!$E$21*I49/100+'120 mm Motore Zip'!$E$22*I49/100+'120 mm Motore Zip'!$E$23+'120 mm Motore Zip'!$E$24+'120 mm Motore Zip'!$E$25+'120 mm Motore Zip'!$H$26*I49/100+'120 mm Motore Zip'!$H$27+'120 mm Motore Zip'!$E$28*I49/100*2+'120 mm Motore Zip'!$E$29*2+'120 mm Motore Zip'!$E$34*I49/100+'120 mm Motore Zip'!$E$34*I49/100+'120 mm Motore Zip'!$E$35+'120 mm Motore Zip'!$E$36+'120 mm Motore Zip'!$E$37*I49/100+'120 mm Motore Zip'!$E$38+'120 mm Motore Zip'!$E$39+'120 mm Motore Zip'!$E$40+'120 mm Motore Zip'!$E$41+'120 mm Motore Zip'!$E$42+'120 mm Motore Zip'!$E$43+'120 mm Motore Zip'!$E$45*I49/100+'120 mm Motore Zip'!$E$46+'120 mm Motore Zip'!$E$47+'120 mm Motore Zip'!$E$48*((I49-60)/80)+'120 mm Motore Zip'!$E$49*I49/100</f>
        <v>1753.9935000000007</v>
      </c>
      <c r="J50" s="78">
        <f>'120 mm Motore Zip'!$E$21*J49/100+'120 mm Motore Zip'!$E$22*J49/100+'120 mm Motore Zip'!$E$23+'120 mm Motore Zip'!$E$24+'120 mm Motore Zip'!$E$25+'120 mm Motore Zip'!$H$26*J49/100+'120 mm Motore Zip'!$H$27+'120 mm Motore Zip'!$E$28*J49/100*2+'120 mm Motore Zip'!$E$29*2+'120 mm Motore Zip'!$E$34*J49/100+'120 mm Motore Zip'!$E$34*J49/100+'120 mm Motore Zip'!$E$35+'120 mm Motore Zip'!$E$36+'120 mm Motore Zip'!$E$37*J49/100+'120 mm Motore Zip'!$E$38+'120 mm Motore Zip'!$E$39+'120 mm Motore Zip'!$E$40+'120 mm Motore Zip'!$E$41+'120 mm Motore Zip'!$E$42+'120 mm Motore Zip'!$E$43+'120 mm Motore Zip'!$E$45*J49/100+'120 mm Motore Zip'!$E$46+'120 mm Motore Zip'!$E$47+'120 mm Motore Zip'!$E$48*((J49-60)/80)+'120 mm Motore Zip'!$E$49*J49/100</f>
        <v>1945.2650000000001</v>
      </c>
      <c r="K50" s="78">
        <f>'120 mm Motore Zip'!$E$21*K49/100+'120 mm Motore Zip'!$E$22*K49/100+'120 mm Motore Zip'!$E$23+'120 mm Motore Zip'!$E$24+'120 mm Motore Zip'!$E$25+'120 mm Motore Zip'!$H$26*K49/100+'120 mm Motore Zip'!$H$27+'120 mm Motore Zip'!$E$28*K49/100*2+'120 mm Motore Zip'!$E$29*2+'120 mm Motore Zip'!$E$34*K49/100+'120 mm Motore Zip'!$E$34*K49/100+'120 mm Motore Zip'!$E$35+'120 mm Motore Zip'!$E$36+'120 mm Motore Zip'!$E$37*K49/100+'120 mm Motore Zip'!$E$38+'120 mm Motore Zip'!$E$39+'120 mm Motore Zip'!$E$40+'120 mm Motore Zip'!$E$41+'120 mm Motore Zip'!$E$42+'120 mm Motore Zip'!$E$43+'120 mm Motore Zip'!$E$45*K49/100+'120 mm Motore Zip'!$E$46+'120 mm Motore Zip'!$E$47+'120 mm Motore Zip'!$E$48*((K49-60)/80)+'120 mm Motore Zip'!$E$49*K49/100</f>
        <v>2136.5365000000002</v>
      </c>
      <c r="L50" s="78">
        <f>'120 mm Motore Zip'!$E$21*L49/100+'120 mm Motore Zip'!$E$22*L49/100+'120 mm Motore Zip'!$E$23+'120 mm Motore Zip'!$E$24+'120 mm Motore Zip'!$E$25+'120 mm Motore Zip'!$H$26*L49/100+'120 mm Motore Zip'!$H$27+'120 mm Motore Zip'!$E$28*L49/100*2+'120 mm Motore Zip'!$E$29*2+'120 mm Motore Zip'!$E$34*L49/100+'120 mm Motore Zip'!$E$34*L49/100+'120 mm Motore Zip'!$E$35+'120 mm Motore Zip'!$E$36+'120 mm Motore Zip'!$E$37*L49/100+'120 mm Motore Zip'!$E$38+'120 mm Motore Zip'!$E$39+'120 mm Motore Zip'!$E$40+'120 mm Motore Zip'!$E$41+'120 mm Motore Zip'!$E$42+'120 mm Motore Zip'!$E$43+'120 mm Motore Zip'!$E$45*L49/100+'120 mm Motore Zip'!$E$46+'120 mm Motore Zip'!$E$47+'120 mm Motore Zip'!$E$48*((L49-60)/80)+'120 mm Motore Zip'!$E$49*L49/100</f>
        <v>2327.8080000000004</v>
      </c>
      <c r="M50" s="78">
        <f>'120 mm Motore Zip'!$E$21*M49/100+'120 mm Motore Zip'!$E$22*M49/100+'120 mm Motore Zip'!$E$23+'120 mm Motore Zip'!$E$24+'120 mm Motore Zip'!$E$25+'120 mm Motore Zip'!$H$26*M49/100+'120 mm Motore Zip'!$H$27+'120 mm Motore Zip'!$E$28*M49/100*2+'120 mm Motore Zip'!$E$29*2+'120 mm Motore Zip'!$E$34*M49/100+'120 mm Motore Zip'!$E$34*M49/100+'120 mm Motore Zip'!$E$35+'120 mm Motore Zip'!$E$36+'120 mm Motore Zip'!$E$37*M49/100+'120 mm Motore Zip'!$E$38+'120 mm Motore Zip'!$E$39+'120 mm Motore Zip'!$E$40+'120 mm Motore Zip'!$E$41+'120 mm Motore Zip'!$E$42+'120 mm Motore Zip'!$E$43+'120 mm Motore Zip'!$E$45*M49/100+'120 mm Motore Zip'!$E$46+'120 mm Motore Zip'!$E$47+'120 mm Motore Zip'!$E$48*((M49-60)/80)+'120 mm Motore Zip'!$E$49*M49/100</f>
        <v>2519.0795000000003</v>
      </c>
      <c r="N50" s="78">
        <f>'120 mm Motore Zip'!$E$21*N49/100+'120 mm Motore Zip'!$E$22*N49/100+'120 mm Motore Zip'!$E$23+'120 mm Motore Zip'!$E$24+'120 mm Motore Zip'!$E$25+'120 mm Motore Zip'!$H$26*N49/100+'120 mm Motore Zip'!$H$27+'120 mm Motore Zip'!$E$28*N49/100*2+'120 mm Motore Zip'!$E$29*2+'120 mm Motore Zip'!$E$34*N49/100+'120 mm Motore Zip'!$E$34*N49/100+'120 mm Motore Zip'!$E$35+'120 mm Motore Zip'!$E$36+'120 mm Motore Zip'!$E$37*N49/100+'120 mm Motore Zip'!$E$38+'120 mm Motore Zip'!$E$39+'120 mm Motore Zip'!$E$40+'120 mm Motore Zip'!$E$41+'120 mm Motore Zip'!$E$42+'120 mm Motore Zip'!$E$43+'120 mm Motore Zip'!$E$45*N49/100+'120 mm Motore Zip'!$E$46+'120 mm Motore Zip'!$E$47+'120 mm Motore Zip'!$E$48*((N49-60)/80)+'120 mm Motore Zip'!$E$49*N49/100</f>
        <v>2710.3509999999997</v>
      </c>
      <c r="O50" s="78">
        <f>'120 mm Motore Zip'!$E$21*O49/100+'120 mm Motore Zip'!$E$22*O49/100+'120 mm Motore Zip'!$E$23+'120 mm Motore Zip'!$E$24+'120 mm Motore Zip'!$E$25+'120 mm Motore Zip'!$H$26*O49/100+'120 mm Motore Zip'!$H$27+'120 mm Motore Zip'!$E$28*O49/100*2+'120 mm Motore Zip'!$E$29*2+'120 mm Motore Zip'!$E$34*O49/100+'120 mm Motore Zip'!$E$34*O49/100+'120 mm Motore Zip'!$E$35+'120 mm Motore Zip'!$E$36+'120 mm Motore Zip'!$E$37*O49/100+'120 mm Motore Zip'!$E$38+'120 mm Motore Zip'!$E$39+'120 mm Motore Zip'!$E$40+'120 mm Motore Zip'!$E$41+'120 mm Motore Zip'!$E$42+'120 mm Motore Zip'!$E$43+'120 mm Motore Zip'!$E$45*O49/100+'120 mm Motore Zip'!$E$46+'120 mm Motore Zip'!$E$47+'120 mm Motore Zip'!$E$48*((O49-60)/80)+'120 mm Motore Zip'!$E$49*O49/100</f>
        <v>2901.6224999999995</v>
      </c>
      <c r="P50" s="78">
        <f>'120 mm Motore Zip'!$E$21*P49/100+'120 mm Motore Zip'!$E$22*P49/100+'120 mm Motore Zip'!$E$23+'120 mm Motore Zip'!$E$24+'120 mm Motore Zip'!$E$25+'120 mm Motore Zip'!$H$26*P49/100+'120 mm Motore Zip'!$H$27+'120 mm Motore Zip'!$E$28*P49/100*2+'120 mm Motore Zip'!$E$29*2+'120 mm Motore Zip'!$E$34*P49/100+'120 mm Motore Zip'!$E$34*P49/100+'120 mm Motore Zip'!$E$35+'120 mm Motore Zip'!$E$36+'120 mm Motore Zip'!$E$37*P49/100+'120 mm Motore Zip'!$E$38+'120 mm Motore Zip'!$E$39+'120 mm Motore Zip'!$E$40+'120 mm Motore Zip'!$E$41+'120 mm Motore Zip'!$E$42+'120 mm Motore Zip'!$E$43+'120 mm Motore Zip'!$E$45*P49/100+'120 mm Motore Zip'!$E$46+'120 mm Motore Zip'!$E$47+'120 mm Motore Zip'!$E$48*((P49-60)/80)+'120 mm Motore Zip'!$E$49*P49/100</f>
        <v>3092.8939999999993</v>
      </c>
      <c r="Q50" s="78">
        <f>'120 mm Motore Zip'!$E$21*Q49/100+'120 mm Motore Zip'!$E$22*Q49/100+'120 mm Motore Zip'!$E$23+'120 mm Motore Zip'!$E$24+'120 mm Motore Zip'!$E$25+'120 mm Motore Zip'!$H$26*Q49/100+'120 mm Motore Zip'!$H$27+'120 mm Motore Zip'!$E$28*Q49/100*2+'120 mm Motore Zip'!$E$29*2+'120 mm Motore Zip'!$E$34*Q49/100+'120 mm Motore Zip'!$E$34*Q49/100+'120 mm Motore Zip'!$E$35+'120 mm Motore Zip'!$E$36+'120 mm Motore Zip'!$E$37*Q49/100+'120 mm Motore Zip'!$E$38+'120 mm Motore Zip'!$E$39+'120 mm Motore Zip'!$E$40+'120 mm Motore Zip'!$E$41+'120 mm Motore Zip'!$E$42+'120 mm Motore Zip'!$E$43+'120 mm Motore Zip'!$E$45*Q49/100+'120 mm Motore Zip'!$E$46+'120 mm Motore Zip'!$E$47+'120 mm Motore Zip'!$E$48*((Q49-60)/80)+'120 mm Motore Zip'!$E$49*Q49/100</f>
        <v>3284.1655000000001</v>
      </c>
      <c r="R50" s="78">
        <f>'120 mm Motore Zip'!$E$21*R49/100+'120 mm Motore Zip'!$E$22*R49/100+'120 mm Motore Zip'!$E$23+'120 mm Motore Zip'!$E$24+'120 mm Motore Zip'!$E$25+'120 mm Motore Zip'!$H$26*R49/100+'120 mm Motore Zip'!$H$27+'120 mm Motore Zip'!$E$28*R49/100*2+'120 mm Motore Zip'!$E$29*2+'120 mm Motore Zip'!$E$34*R49/100+'120 mm Motore Zip'!$E$34*R49/100+'120 mm Motore Zip'!$E$35+'120 mm Motore Zip'!$E$36+'120 mm Motore Zip'!$E$37*R49/100+'120 mm Motore Zip'!$E$38+'120 mm Motore Zip'!$E$39+'120 mm Motore Zip'!$E$40+'120 mm Motore Zip'!$E$41+'120 mm Motore Zip'!$E$42+'120 mm Motore Zip'!$E$43+'120 mm Motore Zip'!$E$45*R49/100+'120 mm Motore Zip'!$E$46+'120 mm Motore Zip'!$E$47+'120 mm Motore Zip'!$E$48*((R49-60)/80)+'120 mm Motore Zip'!$E$49*R49/100</f>
        <v>3475.4369999999994</v>
      </c>
      <c r="S50" s="78">
        <f>'120 mm Motore Zip'!$E$21*S49/100+'120 mm Motore Zip'!$E$22*S49/100+'120 mm Motore Zip'!$E$23+'120 mm Motore Zip'!$E$24+'120 mm Motore Zip'!$E$25+'120 mm Motore Zip'!$H$26*S49/100+'120 mm Motore Zip'!$H$27+'120 mm Motore Zip'!$E$28*S49/100*2+'120 mm Motore Zip'!$E$29*2+'120 mm Motore Zip'!$E$34*S49/100+'120 mm Motore Zip'!$E$34*S49/100+'120 mm Motore Zip'!$E$35+'120 mm Motore Zip'!$E$36+'120 mm Motore Zip'!$E$37*S49/100+'120 mm Motore Zip'!$E$38+'120 mm Motore Zip'!$E$39+'120 mm Motore Zip'!$E$40+'120 mm Motore Zip'!$E$41+'120 mm Motore Zip'!$E$42+'120 mm Motore Zip'!$E$43+'120 mm Motore Zip'!$E$45*S49/100+'120 mm Motore Zip'!$E$46+'120 mm Motore Zip'!$E$47+'120 mm Motore Zip'!$E$48*((S49-60)/80)+'120 mm Motore Zip'!$E$49*S49/100</f>
        <v>3666.7084999999993</v>
      </c>
      <c r="T50" s="78">
        <f>'120 mm Motore Zip'!$E$21*T49/100+'120 mm Motore Zip'!$E$22*T49/100+'120 mm Motore Zip'!$E$23+'120 mm Motore Zip'!$E$24+'120 mm Motore Zip'!$E$25+'120 mm Motore Zip'!$H$26*T49/100+'120 mm Motore Zip'!$H$27+'120 mm Motore Zip'!$E$28*T49/100*2+'120 mm Motore Zip'!$E$29*2+'120 mm Motore Zip'!$E$34*T49/100+'120 mm Motore Zip'!$E$34*T49/100+'120 mm Motore Zip'!$E$35+'120 mm Motore Zip'!$E$36+'120 mm Motore Zip'!$E$37*T49/100+'120 mm Motore Zip'!$E$38+'120 mm Motore Zip'!$E$39+'120 mm Motore Zip'!$E$40+'120 mm Motore Zip'!$E$41+'120 mm Motore Zip'!$E$42+'120 mm Motore Zip'!$E$43+'120 mm Motore Zip'!$E$45*T49/100+'120 mm Motore Zip'!$E$46+'120 mm Motore Zip'!$E$47+'120 mm Motore Zip'!$E$48*((T49-60)/80)+'120 mm Motore Zip'!$E$49*T49/100</f>
        <v>3857.9800000000005</v>
      </c>
      <c r="U50" s="78">
        <f>'120 mm Motore Zip'!$E$21*U49/100+'120 mm Motore Zip'!$E$22*U49/100+'120 mm Motore Zip'!$E$23+'120 mm Motore Zip'!$E$24+'120 mm Motore Zip'!$E$25+'120 mm Motore Zip'!$H$26*U49/100+'120 mm Motore Zip'!$H$27+'120 mm Motore Zip'!$E$28*U49/100*2+'120 mm Motore Zip'!$E$29*2+'120 mm Motore Zip'!$E$34*U49/100+'120 mm Motore Zip'!$E$34*U49/100+'120 mm Motore Zip'!$E$35+'120 mm Motore Zip'!$E$36+'120 mm Motore Zip'!$E$37*U49/100+'120 mm Motore Zip'!$E$38+'120 mm Motore Zip'!$E$39+'120 mm Motore Zip'!$E$40+'120 mm Motore Zip'!$E$41+'120 mm Motore Zip'!$E$42+'120 mm Motore Zip'!$E$43+'120 mm Motore Zip'!$E$45*U49/100+'120 mm Motore Zip'!$E$46+'120 mm Motore Zip'!$E$47+'120 mm Motore Zip'!$E$48*((U49-60)/80)+'120 mm Motore Zip'!$E$49*U49/100</f>
        <v>4049.2514999999999</v>
      </c>
    </row>
    <row r="51" spans="1:21" x14ac:dyDescent="0.25">
      <c r="A51" s="1">
        <v>110</v>
      </c>
      <c r="B51" s="79">
        <f>B50</f>
        <v>415.09300000000002</v>
      </c>
      <c r="C51" s="79">
        <f t="shared" ref="C51:U63" si="21">C50</f>
        <v>606.36450000000002</v>
      </c>
      <c r="D51" s="79">
        <f t="shared" si="21"/>
        <v>797.63599999999974</v>
      </c>
      <c r="E51" s="79">
        <f t="shared" si="21"/>
        <v>988.90749999999991</v>
      </c>
      <c r="F51" s="79">
        <f t="shared" si="21"/>
        <v>1180.1789999999996</v>
      </c>
      <c r="G51" s="79">
        <f t="shared" si="21"/>
        <v>1371.4505000000006</v>
      </c>
      <c r="H51" s="79">
        <f t="shared" si="21"/>
        <v>1562.7220000000002</v>
      </c>
      <c r="I51" s="79">
        <f t="shared" si="21"/>
        <v>1753.9935000000007</v>
      </c>
      <c r="J51" s="79">
        <f t="shared" si="21"/>
        <v>1945.2650000000001</v>
      </c>
      <c r="K51" s="79">
        <f t="shared" si="21"/>
        <v>2136.5365000000002</v>
      </c>
      <c r="L51" s="79">
        <f t="shared" si="21"/>
        <v>2327.8080000000004</v>
      </c>
      <c r="M51" s="79">
        <f t="shared" si="21"/>
        <v>2519.0795000000003</v>
      </c>
      <c r="N51" s="79">
        <f t="shared" si="21"/>
        <v>2710.3509999999997</v>
      </c>
      <c r="O51" s="79">
        <f t="shared" si="21"/>
        <v>2901.6224999999995</v>
      </c>
      <c r="P51" s="79">
        <f t="shared" si="21"/>
        <v>3092.8939999999993</v>
      </c>
      <c r="Q51" s="79">
        <f t="shared" si="21"/>
        <v>3284.1655000000001</v>
      </c>
      <c r="R51" s="79">
        <f t="shared" si="21"/>
        <v>3475.4369999999994</v>
      </c>
      <c r="S51" s="79">
        <f t="shared" si="21"/>
        <v>3666.7084999999993</v>
      </c>
      <c r="T51" s="79">
        <f t="shared" si="21"/>
        <v>3857.9800000000005</v>
      </c>
      <c r="U51" s="79">
        <f t="shared" si="21"/>
        <v>4049.2514999999999</v>
      </c>
    </row>
    <row r="52" spans="1:21" x14ac:dyDescent="0.25">
      <c r="A52" s="1">
        <v>120</v>
      </c>
      <c r="B52" s="79">
        <f t="shared" ref="B52:Q67" si="22">B51</f>
        <v>415.09300000000002</v>
      </c>
      <c r="C52" s="79">
        <f t="shared" si="21"/>
        <v>606.36450000000002</v>
      </c>
      <c r="D52" s="79">
        <f t="shared" si="21"/>
        <v>797.63599999999974</v>
      </c>
      <c r="E52" s="79">
        <f t="shared" si="21"/>
        <v>988.90749999999991</v>
      </c>
      <c r="F52" s="79">
        <f t="shared" si="21"/>
        <v>1180.1789999999996</v>
      </c>
      <c r="G52" s="79">
        <f t="shared" si="21"/>
        <v>1371.4505000000006</v>
      </c>
      <c r="H52" s="79">
        <f t="shared" si="21"/>
        <v>1562.7220000000002</v>
      </c>
      <c r="I52" s="79">
        <f t="shared" si="21"/>
        <v>1753.9935000000007</v>
      </c>
      <c r="J52" s="79">
        <f t="shared" si="21"/>
        <v>1945.2650000000001</v>
      </c>
      <c r="K52" s="79">
        <f t="shared" si="21"/>
        <v>2136.5365000000002</v>
      </c>
      <c r="L52" s="79">
        <f t="shared" si="21"/>
        <v>2327.8080000000004</v>
      </c>
      <c r="M52" s="79">
        <f t="shared" si="21"/>
        <v>2519.0795000000003</v>
      </c>
      <c r="N52" s="79">
        <f t="shared" si="21"/>
        <v>2710.3509999999997</v>
      </c>
      <c r="O52" s="79">
        <f t="shared" si="21"/>
        <v>2901.6224999999995</v>
      </c>
      <c r="P52" s="79">
        <f t="shared" si="21"/>
        <v>3092.8939999999993</v>
      </c>
      <c r="Q52" s="79">
        <f t="shared" si="21"/>
        <v>3284.1655000000001</v>
      </c>
      <c r="R52" s="79">
        <f t="shared" si="21"/>
        <v>3475.4369999999994</v>
      </c>
      <c r="S52" s="79">
        <f t="shared" si="21"/>
        <v>3666.7084999999993</v>
      </c>
      <c r="T52" s="79">
        <f t="shared" si="21"/>
        <v>3857.9800000000005</v>
      </c>
      <c r="U52" s="79">
        <f t="shared" si="21"/>
        <v>4049.2514999999999</v>
      </c>
    </row>
    <row r="53" spans="1:21" x14ac:dyDescent="0.25">
      <c r="A53" s="1">
        <v>130</v>
      </c>
      <c r="B53" s="79">
        <f t="shared" si="22"/>
        <v>415.09300000000002</v>
      </c>
      <c r="C53" s="79">
        <f t="shared" si="21"/>
        <v>606.36450000000002</v>
      </c>
      <c r="D53" s="79">
        <f t="shared" si="21"/>
        <v>797.63599999999974</v>
      </c>
      <c r="E53" s="79">
        <f t="shared" si="21"/>
        <v>988.90749999999991</v>
      </c>
      <c r="F53" s="79">
        <f t="shared" si="21"/>
        <v>1180.1789999999996</v>
      </c>
      <c r="G53" s="79">
        <f t="shared" si="21"/>
        <v>1371.4505000000006</v>
      </c>
      <c r="H53" s="79">
        <f t="shared" si="21"/>
        <v>1562.7220000000002</v>
      </c>
      <c r="I53" s="79">
        <f t="shared" si="21"/>
        <v>1753.9935000000007</v>
      </c>
      <c r="J53" s="79">
        <f t="shared" si="21"/>
        <v>1945.2650000000001</v>
      </c>
      <c r="K53" s="79">
        <f t="shared" si="21"/>
        <v>2136.5365000000002</v>
      </c>
      <c r="L53" s="79">
        <f t="shared" si="21"/>
        <v>2327.8080000000004</v>
      </c>
      <c r="M53" s="79">
        <f t="shared" si="21"/>
        <v>2519.0795000000003</v>
      </c>
      <c r="N53" s="79">
        <f t="shared" si="21"/>
        <v>2710.3509999999997</v>
      </c>
      <c r="O53" s="79">
        <f t="shared" si="21"/>
        <v>2901.6224999999995</v>
      </c>
      <c r="P53" s="79">
        <f t="shared" si="21"/>
        <v>3092.8939999999993</v>
      </c>
      <c r="Q53" s="79">
        <f t="shared" si="21"/>
        <v>3284.1655000000001</v>
      </c>
      <c r="R53" s="79">
        <f t="shared" si="21"/>
        <v>3475.4369999999994</v>
      </c>
      <c r="S53" s="79">
        <f t="shared" si="21"/>
        <v>3666.7084999999993</v>
      </c>
      <c r="T53" s="79">
        <f t="shared" si="21"/>
        <v>3857.9800000000005</v>
      </c>
      <c r="U53" s="79">
        <f t="shared" si="21"/>
        <v>4049.2514999999999</v>
      </c>
    </row>
    <row r="54" spans="1:21" x14ac:dyDescent="0.25">
      <c r="A54" s="1">
        <v>140</v>
      </c>
      <c r="B54" s="79">
        <f t="shared" si="22"/>
        <v>415.09300000000002</v>
      </c>
      <c r="C54" s="79">
        <f t="shared" si="21"/>
        <v>606.36450000000002</v>
      </c>
      <c r="D54" s="79">
        <f t="shared" si="21"/>
        <v>797.63599999999974</v>
      </c>
      <c r="E54" s="79">
        <f t="shared" si="21"/>
        <v>988.90749999999991</v>
      </c>
      <c r="F54" s="79">
        <f t="shared" si="21"/>
        <v>1180.1789999999996</v>
      </c>
      <c r="G54" s="79">
        <f t="shared" si="21"/>
        <v>1371.4505000000006</v>
      </c>
      <c r="H54" s="79">
        <f t="shared" si="21"/>
        <v>1562.7220000000002</v>
      </c>
      <c r="I54" s="79">
        <f t="shared" si="21"/>
        <v>1753.9935000000007</v>
      </c>
      <c r="J54" s="79">
        <f t="shared" si="21"/>
        <v>1945.2650000000001</v>
      </c>
      <c r="K54" s="79">
        <f t="shared" si="21"/>
        <v>2136.5365000000002</v>
      </c>
      <c r="L54" s="79">
        <f t="shared" si="21"/>
        <v>2327.8080000000004</v>
      </c>
      <c r="M54" s="79">
        <f t="shared" si="21"/>
        <v>2519.0795000000003</v>
      </c>
      <c r="N54" s="79">
        <f t="shared" si="21"/>
        <v>2710.3509999999997</v>
      </c>
      <c r="O54" s="79">
        <f t="shared" si="21"/>
        <v>2901.6224999999995</v>
      </c>
      <c r="P54" s="79">
        <f t="shared" si="21"/>
        <v>3092.8939999999993</v>
      </c>
      <c r="Q54" s="79">
        <f t="shared" si="21"/>
        <v>3284.1655000000001</v>
      </c>
      <c r="R54" s="79">
        <f t="shared" si="21"/>
        <v>3475.4369999999994</v>
      </c>
      <c r="S54" s="79">
        <f t="shared" si="21"/>
        <v>3666.7084999999993</v>
      </c>
      <c r="T54" s="79">
        <f t="shared" si="21"/>
        <v>3857.9800000000005</v>
      </c>
      <c r="U54" s="79">
        <f t="shared" si="21"/>
        <v>4049.2514999999999</v>
      </c>
    </row>
    <row r="55" spans="1:21" x14ac:dyDescent="0.25">
      <c r="A55" s="1">
        <v>150</v>
      </c>
      <c r="B55" s="79">
        <f t="shared" si="22"/>
        <v>415.09300000000002</v>
      </c>
      <c r="C55" s="79">
        <f t="shared" si="21"/>
        <v>606.36450000000002</v>
      </c>
      <c r="D55" s="79">
        <f t="shared" si="21"/>
        <v>797.63599999999974</v>
      </c>
      <c r="E55" s="79">
        <f t="shared" si="21"/>
        <v>988.90749999999991</v>
      </c>
      <c r="F55" s="79">
        <f t="shared" si="21"/>
        <v>1180.1789999999996</v>
      </c>
      <c r="G55" s="79">
        <f t="shared" si="21"/>
        <v>1371.4505000000006</v>
      </c>
      <c r="H55" s="79">
        <f t="shared" si="21"/>
        <v>1562.7220000000002</v>
      </c>
      <c r="I55" s="79">
        <f t="shared" si="21"/>
        <v>1753.9935000000007</v>
      </c>
      <c r="J55" s="79">
        <f t="shared" si="21"/>
        <v>1945.2650000000001</v>
      </c>
      <c r="K55" s="79">
        <f t="shared" si="21"/>
        <v>2136.5365000000002</v>
      </c>
      <c r="L55" s="79">
        <f t="shared" si="21"/>
        <v>2327.8080000000004</v>
      </c>
      <c r="M55" s="79">
        <f t="shared" si="21"/>
        <v>2519.0795000000003</v>
      </c>
      <c r="N55" s="79">
        <f t="shared" si="21"/>
        <v>2710.3509999999997</v>
      </c>
      <c r="O55" s="79">
        <f t="shared" si="21"/>
        <v>2901.6224999999995</v>
      </c>
      <c r="P55" s="79">
        <f t="shared" si="21"/>
        <v>3092.8939999999993</v>
      </c>
      <c r="Q55" s="79">
        <f t="shared" si="21"/>
        <v>3284.1655000000001</v>
      </c>
      <c r="R55" s="79">
        <f t="shared" si="21"/>
        <v>3475.4369999999994</v>
      </c>
      <c r="S55" s="79">
        <f t="shared" si="21"/>
        <v>3666.7084999999993</v>
      </c>
      <c r="T55" s="79">
        <f t="shared" si="21"/>
        <v>3857.9800000000005</v>
      </c>
      <c r="U55" s="79">
        <f t="shared" si="21"/>
        <v>4049.2514999999999</v>
      </c>
    </row>
    <row r="56" spans="1:21" x14ac:dyDescent="0.25">
      <c r="A56" s="1">
        <v>160</v>
      </c>
      <c r="B56" s="79">
        <f t="shared" si="22"/>
        <v>415.09300000000002</v>
      </c>
      <c r="C56" s="79">
        <f t="shared" si="21"/>
        <v>606.36450000000002</v>
      </c>
      <c r="D56" s="79">
        <f t="shared" si="21"/>
        <v>797.63599999999974</v>
      </c>
      <c r="E56" s="79">
        <f t="shared" si="21"/>
        <v>988.90749999999991</v>
      </c>
      <c r="F56" s="79">
        <f t="shared" si="21"/>
        <v>1180.1789999999996</v>
      </c>
      <c r="G56" s="79">
        <f t="shared" si="21"/>
        <v>1371.4505000000006</v>
      </c>
      <c r="H56" s="79">
        <f t="shared" si="21"/>
        <v>1562.7220000000002</v>
      </c>
      <c r="I56" s="79">
        <f t="shared" si="21"/>
        <v>1753.9935000000007</v>
      </c>
      <c r="J56" s="79">
        <f t="shared" si="21"/>
        <v>1945.2650000000001</v>
      </c>
      <c r="K56" s="79">
        <f t="shared" si="21"/>
        <v>2136.5365000000002</v>
      </c>
      <c r="L56" s="79">
        <f t="shared" si="21"/>
        <v>2327.8080000000004</v>
      </c>
      <c r="M56" s="79">
        <f t="shared" si="21"/>
        <v>2519.0795000000003</v>
      </c>
      <c r="N56" s="79">
        <f t="shared" si="21"/>
        <v>2710.3509999999997</v>
      </c>
      <c r="O56" s="79">
        <f t="shared" si="21"/>
        <v>2901.6224999999995</v>
      </c>
      <c r="P56" s="79">
        <f t="shared" si="21"/>
        <v>3092.8939999999993</v>
      </c>
      <c r="Q56" s="79">
        <f t="shared" si="21"/>
        <v>3284.1655000000001</v>
      </c>
      <c r="R56" s="79">
        <f t="shared" si="21"/>
        <v>3475.4369999999994</v>
      </c>
      <c r="S56" s="79">
        <f t="shared" si="21"/>
        <v>3666.7084999999993</v>
      </c>
      <c r="T56" s="79">
        <f t="shared" si="21"/>
        <v>3857.9800000000005</v>
      </c>
      <c r="U56" s="79">
        <f t="shared" si="21"/>
        <v>4049.2514999999999</v>
      </c>
    </row>
    <row r="57" spans="1:21" x14ac:dyDescent="0.25">
      <c r="A57" s="1">
        <v>170</v>
      </c>
      <c r="B57" s="79">
        <f t="shared" si="22"/>
        <v>415.09300000000002</v>
      </c>
      <c r="C57" s="79">
        <f t="shared" si="21"/>
        <v>606.36450000000002</v>
      </c>
      <c r="D57" s="79">
        <f t="shared" si="21"/>
        <v>797.63599999999974</v>
      </c>
      <c r="E57" s="79">
        <f t="shared" si="21"/>
        <v>988.90749999999991</v>
      </c>
      <c r="F57" s="79">
        <f t="shared" si="21"/>
        <v>1180.1789999999996</v>
      </c>
      <c r="G57" s="79">
        <f t="shared" si="21"/>
        <v>1371.4505000000006</v>
      </c>
      <c r="H57" s="79">
        <f t="shared" si="21"/>
        <v>1562.7220000000002</v>
      </c>
      <c r="I57" s="79">
        <f t="shared" si="21"/>
        <v>1753.9935000000007</v>
      </c>
      <c r="J57" s="79">
        <f t="shared" si="21"/>
        <v>1945.2650000000001</v>
      </c>
      <c r="K57" s="79">
        <f t="shared" si="21"/>
        <v>2136.5365000000002</v>
      </c>
      <c r="L57" s="79">
        <f t="shared" si="21"/>
        <v>2327.8080000000004</v>
      </c>
      <c r="M57" s="79">
        <f t="shared" si="21"/>
        <v>2519.0795000000003</v>
      </c>
      <c r="N57" s="79">
        <f t="shared" si="21"/>
        <v>2710.3509999999997</v>
      </c>
      <c r="O57" s="79">
        <f t="shared" si="21"/>
        <v>2901.6224999999995</v>
      </c>
      <c r="P57" s="79">
        <f t="shared" si="21"/>
        <v>3092.8939999999993</v>
      </c>
      <c r="Q57" s="79">
        <f t="shared" si="21"/>
        <v>3284.1655000000001</v>
      </c>
      <c r="R57" s="79">
        <f t="shared" si="21"/>
        <v>3475.4369999999994</v>
      </c>
      <c r="S57" s="79">
        <f t="shared" si="21"/>
        <v>3666.7084999999993</v>
      </c>
      <c r="T57" s="79">
        <f t="shared" si="21"/>
        <v>3857.9800000000005</v>
      </c>
      <c r="U57" s="79">
        <f t="shared" si="21"/>
        <v>4049.2514999999999</v>
      </c>
    </row>
    <row r="58" spans="1:21" x14ac:dyDescent="0.25">
      <c r="A58" s="1">
        <v>180</v>
      </c>
      <c r="B58" s="79">
        <f t="shared" si="22"/>
        <v>415.09300000000002</v>
      </c>
      <c r="C58" s="79">
        <f t="shared" si="21"/>
        <v>606.36450000000002</v>
      </c>
      <c r="D58" s="79">
        <f t="shared" si="21"/>
        <v>797.63599999999974</v>
      </c>
      <c r="E58" s="79">
        <f t="shared" si="21"/>
        <v>988.90749999999991</v>
      </c>
      <c r="F58" s="79">
        <f t="shared" si="21"/>
        <v>1180.1789999999996</v>
      </c>
      <c r="G58" s="79">
        <f t="shared" si="21"/>
        <v>1371.4505000000006</v>
      </c>
      <c r="H58" s="79">
        <f t="shared" si="21"/>
        <v>1562.7220000000002</v>
      </c>
      <c r="I58" s="79">
        <f t="shared" si="21"/>
        <v>1753.9935000000007</v>
      </c>
      <c r="J58" s="79">
        <f t="shared" si="21"/>
        <v>1945.2650000000001</v>
      </c>
      <c r="K58" s="79">
        <f t="shared" si="21"/>
        <v>2136.5365000000002</v>
      </c>
      <c r="L58" s="79">
        <f t="shared" si="21"/>
        <v>2327.8080000000004</v>
      </c>
      <c r="M58" s="79">
        <f t="shared" si="21"/>
        <v>2519.0795000000003</v>
      </c>
      <c r="N58" s="79">
        <f t="shared" si="21"/>
        <v>2710.3509999999997</v>
      </c>
      <c r="O58" s="79">
        <f t="shared" si="21"/>
        <v>2901.6224999999995</v>
      </c>
      <c r="P58" s="79">
        <f t="shared" si="21"/>
        <v>3092.8939999999993</v>
      </c>
      <c r="Q58" s="79">
        <f t="shared" si="21"/>
        <v>3284.1655000000001</v>
      </c>
      <c r="R58" s="79">
        <f t="shared" si="21"/>
        <v>3475.4369999999994</v>
      </c>
      <c r="S58" s="79">
        <f t="shared" si="21"/>
        <v>3666.7084999999993</v>
      </c>
      <c r="T58" s="79">
        <f t="shared" si="21"/>
        <v>3857.9800000000005</v>
      </c>
      <c r="U58" s="79">
        <f t="shared" si="21"/>
        <v>4049.2514999999999</v>
      </c>
    </row>
    <row r="59" spans="1:21" x14ac:dyDescent="0.25">
      <c r="A59" s="1">
        <v>190</v>
      </c>
      <c r="B59" s="79">
        <f t="shared" si="22"/>
        <v>415.09300000000002</v>
      </c>
      <c r="C59" s="79">
        <f t="shared" si="21"/>
        <v>606.36450000000002</v>
      </c>
      <c r="D59" s="79">
        <f t="shared" si="21"/>
        <v>797.63599999999974</v>
      </c>
      <c r="E59" s="79">
        <f t="shared" si="21"/>
        <v>988.90749999999991</v>
      </c>
      <c r="F59" s="79">
        <f t="shared" si="21"/>
        <v>1180.1789999999996</v>
      </c>
      <c r="G59" s="79">
        <f t="shared" si="21"/>
        <v>1371.4505000000006</v>
      </c>
      <c r="H59" s="79">
        <f t="shared" si="21"/>
        <v>1562.7220000000002</v>
      </c>
      <c r="I59" s="79">
        <f t="shared" si="21"/>
        <v>1753.9935000000007</v>
      </c>
      <c r="J59" s="79">
        <f t="shared" si="21"/>
        <v>1945.2650000000001</v>
      </c>
      <c r="K59" s="79">
        <f t="shared" si="21"/>
        <v>2136.5365000000002</v>
      </c>
      <c r="L59" s="79">
        <f t="shared" si="21"/>
        <v>2327.8080000000004</v>
      </c>
      <c r="M59" s="79">
        <f t="shared" si="21"/>
        <v>2519.0795000000003</v>
      </c>
      <c r="N59" s="79">
        <f t="shared" si="21"/>
        <v>2710.3509999999997</v>
      </c>
      <c r="O59" s="79">
        <f t="shared" si="21"/>
        <v>2901.6224999999995</v>
      </c>
      <c r="P59" s="79">
        <f t="shared" si="21"/>
        <v>3092.8939999999993</v>
      </c>
      <c r="Q59" s="79">
        <f t="shared" si="21"/>
        <v>3284.1655000000001</v>
      </c>
      <c r="R59" s="79">
        <f t="shared" si="21"/>
        <v>3475.4369999999994</v>
      </c>
      <c r="S59" s="79">
        <f t="shared" si="21"/>
        <v>3666.7084999999993</v>
      </c>
      <c r="T59" s="79">
        <f t="shared" si="21"/>
        <v>3857.9800000000005</v>
      </c>
      <c r="U59" s="79">
        <f t="shared" si="21"/>
        <v>4049.2514999999999</v>
      </c>
    </row>
    <row r="60" spans="1:21" x14ac:dyDescent="0.25">
      <c r="A60" s="1">
        <v>200</v>
      </c>
      <c r="B60" s="79">
        <f t="shared" si="22"/>
        <v>415.09300000000002</v>
      </c>
      <c r="C60" s="79">
        <f t="shared" si="21"/>
        <v>606.36450000000002</v>
      </c>
      <c r="D60" s="79">
        <f t="shared" si="21"/>
        <v>797.63599999999974</v>
      </c>
      <c r="E60" s="79">
        <f t="shared" si="21"/>
        <v>988.90749999999991</v>
      </c>
      <c r="F60" s="79">
        <f t="shared" si="21"/>
        <v>1180.1789999999996</v>
      </c>
      <c r="G60" s="79">
        <f t="shared" si="21"/>
        <v>1371.4505000000006</v>
      </c>
      <c r="H60" s="79">
        <f t="shared" si="21"/>
        <v>1562.7220000000002</v>
      </c>
      <c r="I60" s="79">
        <f t="shared" si="21"/>
        <v>1753.9935000000007</v>
      </c>
      <c r="J60" s="79">
        <f t="shared" si="21"/>
        <v>1945.2650000000001</v>
      </c>
      <c r="K60" s="79">
        <f t="shared" si="21"/>
        <v>2136.5365000000002</v>
      </c>
      <c r="L60" s="79">
        <f t="shared" si="21"/>
        <v>2327.8080000000004</v>
      </c>
      <c r="M60" s="79">
        <f t="shared" si="21"/>
        <v>2519.0795000000003</v>
      </c>
      <c r="N60" s="79">
        <f t="shared" si="21"/>
        <v>2710.3509999999997</v>
      </c>
      <c r="O60" s="79">
        <f t="shared" si="21"/>
        <v>2901.6224999999995</v>
      </c>
      <c r="P60" s="79">
        <f t="shared" si="21"/>
        <v>3092.8939999999993</v>
      </c>
      <c r="Q60" s="79">
        <f t="shared" si="21"/>
        <v>3284.1655000000001</v>
      </c>
      <c r="R60" s="79">
        <f t="shared" si="21"/>
        <v>3475.4369999999994</v>
      </c>
      <c r="S60" s="79">
        <f t="shared" si="21"/>
        <v>3666.7084999999993</v>
      </c>
      <c r="T60" s="79">
        <f t="shared" si="21"/>
        <v>3857.9800000000005</v>
      </c>
      <c r="U60" s="79">
        <f t="shared" si="21"/>
        <v>4049.2514999999999</v>
      </c>
    </row>
    <row r="61" spans="1:21" x14ac:dyDescent="0.25">
      <c r="A61" s="1">
        <v>210</v>
      </c>
      <c r="B61" s="79">
        <f t="shared" si="22"/>
        <v>415.09300000000002</v>
      </c>
      <c r="C61" s="79">
        <f t="shared" si="21"/>
        <v>606.36450000000002</v>
      </c>
      <c r="D61" s="79">
        <f t="shared" si="21"/>
        <v>797.63599999999974</v>
      </c>
      <c r="E61" s="79">
        <f t="shared" si="21"/>
        <v>988.90749999999991</v>
      </c>
      <c r="F61" s="79">
        <f t="shared" si="21"/>
        <v>1180.1789999999996</v>
      </c>
      <c r="G61" s="79">
        <f t="shared" si="21"/>
        <v>1371.4505000000006</v>
      </c>
      <c r="H61" s="79">
        <f t="shared" si="21"/>
        <v>1562.7220000000002</v>
      </c>
      <c r="I61" s="79">
        <f t="shared" si="21"/>
        <v>1753.9935000000007</v>
      </c>
      <c r="J61" s="79">
        <f t="shared" si="21"/>
        <v>1945.2650000000001</v>
      </c>
      <c r="K61" s="79">
        <f t="shared" si="21"/>
        <v>2136.5365000000002</v>
      </c>
      <c r="L61" s="79">
        <f t="shared" si="21"/>
        <v>2327.8080000000004</v>
      </c>
      <c r="M61" s="79">
        <f t="shared" si="21"/>
        <v>2519.0795000000003</v>
      </c>
      <c r="N61" s="79">
        <f t="shared" si="21"/>
        <v>2710.3509999999997</v>
      </c>
      <c r="O61" s="79">
        <f t="shared" si="21"/>
        <v>2901.6224999999995</v>
      </c>
      <c r="P61" s="79">
        <f t="shared" si="21"/>
        <v>3092.8939999999993</v>
      </c>
      <c r="Q61" s="79">
        <f t="shared" si="21"/>
        <v>3284.1655000000001</v>
      </c>
      <c r="R61" s="79">
        <f t="shared" si="21"/>
        <v>3475.4369999999994</v>
      </c>
      <c r="S61" s="79">
        <f t="shared" si="21"/>
        <v>3666.7084999999993</v>
      </c>
      <c r="T61" s="79">
        <f t="shared" si="21"/>
        <v>3857.9800000000005</v>
      </c>
      <c r="U61" s="79">
        <f t="shared" si="21"/>
        <v>4049.2514999999999</v>
      </c>
    </row>
    <row r="62" spans="1:21" x14ac:dyDescent="0.25">
      <c r="A62" s="1">
        <v>220</v>
      </c>
      <c r="B62" s="79">
        <f t="shared" si="22"/>
        <v>415.09300000000002</v>
      </c>
      <c r="C62" s="79">
        <f t="shared" si="21"/>
        <v>606.36450000000002</v>
      </c>
      <c r="D62" s="79">
        <f t="shared" si="21"/>
        <v>797.63599999999974</v>
      </c>
      <c r="E62" s="79">
        <f t="shared" si="21"/>
        <v>988.90749999999991</v>
      </c>
      <c r="F62" s="79">
        <f t="shared" si="21"/>
        <v>1180.1789999999996</v>
      </c>
      <c r="G62" s="79">
        <f t="shared" si="21"/>
        <v>1371.4505000000006</v>
      </c>
      <c r="H62" s="79">
        <f t="shared" si="21"/>
        <v>1562.7220000000002</v>
      </c>
      <c r="I62" s="79">
        <f t="shared" si="21"/>
        <v>1753.9935000000007</v>
      </c>
      <c r="J62" s="79">
        <f t="shared" si="21"/>
        <v>1945.2650000000001</v>
      </c>
      <c r="K62" s="79">
        <f t="shared" si="21"/>
        <v>2136.5365000000002</v>
      </c>
      <c r="L62" s="79">
        <f t="shared" si="21"/>
        <v>2327.8080000000004</v>
      </c>
      <c r="M62" s="79">
        <f t="shared" si="21"/>
        <v>2519.0795000000003</v>
      </c>
      <c r="N62" s="79">
        <f t="shared" si="21"/>
        <v>2710.3509999999997</v>
      </c>
      <c r="O62" s="79">
        <f t="shared" si="21"/>
        <v>2901.6224999999995</v>
      </c>
      <c r="P62" s="79">
        <f t="shared" si="21"/>
        <v>3092.8939999999993</v>
      </c>
      <c r="Q62" s="79">
        <f t="shared" si="21"/>
        <v>3284.1655000000001</v>
      </c>
      <c r="R62" s="79">
        <f t="shared" si="21"/>
        <v>3475.4369999999994</v>
      </c>
      <c r="S62" s="79">
        <f t="shared" si="21"/>
        <v>3666.7084999999993</v>
      </c>
      <c r="T62" s="79">
        <f t="shared" si="21"/>
        <v>3857.9800000000005</v>
      </c>
      <c r="U62" s="79">
        <f t="shared" si="21"/>
        <v>4049.2514999999999</v>
      </c>
    </row>
    <row r="63" spans="1:21" x14ac:dyDescent="0.25">
      <c r="A63" s="1">
        <v>230</v>
      </c>
      <c r="B63" s="79">
        <f t="shared" si="22"/>
        <v>415.09300000000002</v>
      </c>
      <c r="C63" s="79">
        <f t="shared" si="21"/>
        <v>606.36450000000002</v>
      </c>
      <c r="D63" s="79">
        <f t="shared" si="21"/>
        <v>797.63599999999974</v>
      </c>
      <c r="E63" s="79">
        <f t="shared" si="21"/>
        <v>988.90749999999991</v>
      </c>
      <c r="F63" s="79">
        <f t="shared" si="21"/>
        <v>1180.1789999999996</v>
      </c>
      <c r="G63" s="79">
        <f t="shared" si="21"/>
        <v>1371.4505000000006</v>
      </c>
      <c r="H63" s="79">
        <f t="shared" si="21"/>
        <v>1562.7220000000002</v>
      </c>
      <c r="I63" s="79">
        <f t="shared" si="21"/>
        <v>1753.9935000000007</v>
      </c>
      <c r="J63" s="79">
        <f t="shared" si="21"/>
        <v>1945.2650000000001</v>
      </c>
      <c r="K63" s="79">
        <f t="shared" si="21"/>
        <v>2136.5365000000002</v>
      </c>
      <c r="L63" s="79">
        <f t="shared" si="21"/>
        <v>2327.8080000000004</v>
      </c>
      <c r="M63" s="79">
        <f t="shared" si="21"/>
        <v>2519.0795000000003</v>
      </c>
      <c r="N63" s="79">
        <f t="shared" si="21"/>
        <v>2710.3509999999997</v>
      </c>
      <c r="O63" s="79">
        <f t="shared" si="21"/>
        <v>2901.6224999999995</v>
      </c>
      <c r="P63" s="79">
        <f t="shared" si="21"/>
        <v>3092.8939999999993</v>
      </c>
      <c r="Q63" s="79">
        <f t="shared" si="21"/>
        <v>3284.1655000000001</v>
      </c>
      <c r="R63" s="79">
        <f t="shared" ref="R63:U70" si="23">R62</f>
        <v>3475.4369999999994</v>
      </c>
      <c r="S63" s="79">
        <f t="shared" si="23"/>
        <v>3666.7084999999993</v>
      </c>
      <c r="T63" s="79">
        <f t="shared" si="23"/>
        <v>3857.9800000000005</v>
      </c>
      <c r="U63" s="79">
        <f t="shared" si="23"/>
        <v>4049.2514999999999</v>
      </c>
    </row>
    <row r="64" spans="1:21" x14ac:dyDescent="0.25">
      <c r="A64" s="1">
        <v>240</v>
      </c>
      <c r="B64" s="79">
        <f t="shared" si="22"/>
        <v>415.09300000000002</v>
      </c>
      <c r="C64" s="79">
        <f t="shared" si="22"/>
        <v>606.36450000000002</v>
      </c>
      <c r="D64" s="79">
        <f t="shared" si="22"/>
        <v>797.63599999999974</v>
      </c>
      <c r="E64" s="79">
        <f t="shared" si="22"/>
        <v>988.90749999999991</v>
      </c>
      <c r="F64" s="79">
        <f t="shared" si="22"/>
        <v>1180.1789999999996</v>
      </c>
      <c r="G64" s="79">
        <f t="shared" si="22"/>
        <v>1371.4505000000006</v>
      </c>
      <c r="H64" s="79">
        <f t="shared" si="22"/>
        <v>1562.7220000000002</v>
      </c>
      <c r="I64" s="79">
        <f t="shared" si="22"/>
        <v>1753.9935000000007</v>
      </c>
      <c r="J64" s="79">
        <f t="shared" si="22"/>
        <v>1945.2650000000001</v>
      </c>
      <c r="K64" s="79">
        <f t="shared" si="22"/>
        <v>2136.5365000000002</v>
      </c>
      <c r="L64" s="79">
        <f t="shared" si="22"/>
        <v>2327.8080000000004</v>
      </c>
      <c r="M64" s="79">
        <f t="shared" si="22"/>
        <v>2519.0795000000003</v>
      </c>
      <c r="N64" s="79">
        <f t="shared" si="22"/>
        <v>2710.3509999999997</v>
      </c>
      <c r="O64" s="79">
        <f t="shared" si="22"/>
        <v>2901.6224999999995</v>
      </c>
      <c r="P64" s="79">
        <f t="shared" si="22"/>
        <v>3092.8939999999993</v>
      </c>
      <c r="Q64" s="79">
        <f t="shared" si="22"/>
        <v>3284.1655000000001</v>
      </c>
      <c r="R64" s="79">
        <f t="shared" si="23"/>
        <v>3475.4369999999994</v>
      </c>
      <c r="S64" s="79">
        <f t="shared" si="23"/>
        <v>3666.7084999999993</v>
      </c>
      <c r="T64" s="79">
        <f t="shared" si="23"/>
        <v>3857.9800000000005</v>
      </c>
      <c r="U64" s="79">
        <f t="shared" si="23"/>
        <v>4049.2514999999999</v>
      </c>
    </row>
    <row r="65" spans="1:21" x14ac:dyDescent="0.25">
      <c r="A65" s="1">
        <v>250</v>
      </c>
      <c r="B65" s="79">
        <f t="shared" si="22"/>
        <v>415.09300000000002</v>
      </c>
      <c r="C65" s="79">
        <f t="shared" si="22"/>
        <v>606.36450000000002</v>
      </c>
      <c r="D65" s="79">
        <f t="shared" si="22"/>
        <v>797.63599999999974</v>
      </c>
      <c r="E65" s="79">
        <f t="shared" si="22"/>
        <v>988.90749999999991</v>
      </c>
      <c r="F65" s="79">
        <f t="shared" si="22"/>
        <v>1180.1789999999996</v>
      </c>
      <c r="G65" s="79">
        <f t="shared" si="22"/>
        <v>1371.4505000000006</v>
      </c>
      <c r="H65" s="79">
        <f t="shared" si="22"/>
        <v>1562.7220000000002</v>
      </c>
      <c r="I65" s="79">
        <f t="shared" si="22"/>
        <v>1753.9935000000007</v>
      </c>
      <c r="J65" s="79">
        <f t="shared" si="22"/>
        <v>1945.2650000000001</v>
      </c>
      <c r="K65" s="79">
        <f t="shared" si="22"/>
        <v>2136.5365000000002</v>
      </c>
      <c r="L65" s="79">
        <f t="shared" si="22"/>
        <v>2327.8080000000004</v>
      </c>
      <c r="M65" s="79">
        <f t="shared" si="22"/>
        <v>2519.0795000000003</v>
      </c>
      <c r="N65" s="79">
        <f t="shared" si="22"/>
        <v>2710.3509999999997</v>
      </c>
      <c r="O65" s="79">
        <f t="shared" si="22"/>
        <v>2901.6224999999995</v>
      </c>
      <c r="P65" s="79">
        <f t="shared" si="22"/>
        <v>3092.8939999999993</v>
      </c>
      <c r="Q65" s="79">
        <f t="shared" si="22"/>
        <v>3284.1655000000001</v>
      </c>
      <c r="R65" s="79">
        <f t="shared" si="23"/>
        <v>3475.4369999999994</v>
      </c>
      <c r="S65" s="79">
        <f t="shared" si="23"/>
        <v>3666.7084999999993</v>
      </c>
      <c r="T65" s="79">
        <f t="shared" si="23"/>
        <v>3857.9800000000005</v>
      </c>
      <c r="U65" s="79">
        <f t="shared" si="23"/>
        <v>4049.2514999999999</v>
      </c>
    </row>
    <row r="66" spans="1:21" x14ac:dyDescent="0.25">
      <c r="A66" s="1">
        <v>260</v>
      </c>
      <c r="B66" s="79">
        <f t="shared" si="22"/>
        <v>415.09300000000002</v>
      </c>
      <c r="C66" s="79">
        <f t="shared" si="22"/>
        <v>606.36450000000002</v>
      </c>
      <c r="D66" s="79">
        <f t="shared" si="22"/>
        <v>797.63599999999974</v>
      </c>
      <c r="E66" s="79">
        <f t="shared" si="22"/>
        <v>988.90749999999991</v>
      </c>
      <c r="F66" s="79">
        <f t="shared" si="22"/>
        <v>1180.1789999999996</v>
      </c>
      <c r="G66" s="79">
        <f t="shared" si="22"/>
        <v>1371.4505000000006</v>
      </c>
      <c r="H66" s="79">
        <f t="shared" si="22"/>
        <v>1562.7220000000002</v>
      </c>
      <c r="I66" s="79">
        <f t="shared" si="22"/>
        <v>1753.9935000000007</v>
      </c>
      <c r="J66" s="79">
        <f t="shared" si="22"/>
        <v>1945.2650000000001</v>
      </c>
      <c r="K66" s="79">
        <f t="shared" si="22"/>
        <v>2136.5365000000002</v>
      </c>
      <c r="L66" s="79">
        <f t="shared" si="22"/>
        <v>2327.8080000000004</v>
      </c>
      <c r="M66" s="79">
        <f t="shared" si="22"/>
        <v>2519.0795000000003</v>
      </c>
      <c r="N66" s="79">
        <f t="shared" si="22"/>
        <v>2710.3509999999997</v>
      </c>
      <c r="O66" s="79">
        <f t="shared" si="22"/>
        <v>2901.6224999999995</v>
      </c>
      <c r="P66" s="79">
        <f t="shared" si="22"/>
        <v>3092.8939999999993</v>
      </c>
      <c r="Q66" s="79">
        <f t="shared" si="22"/>
        <v>3284.1655000000001</v>
      </c>
      <c r="R66" s="79">
        <f t="shared" si="23"/>
        <v>3475.4369999999994</v>
      </c>
      <c r="S66" s="79">
        <f t="shared" si="23"/>
        <v>3666.7084999999993</v>
      </c>
      <c r="T66" s="79">
        <f t="shared" si="23"/>
        <v>3857.9800000000005</v>
      </c>
      <c r="U66" s="79">
        <f t="shared" si="23"/>
        <v>4049.2514999999999</v>
      </c>
    </row>
    <row r="67" spans="1:21" x14ac:dyDescent="0.25">
      <c r="A67" s="1">
        <v>270</v>
      </c>
      <c r="B67" s="79">
        <f t="shared" si="22"/>
        <v>415.09300000000002</v>
      </c>
      <c r="C67" s="79">
        <f t="shared" si="22"/>
        <v>606.36450000000002</v>
      </c>
      <c r="D67" s="79">
        <f t="shared" si="22"/>
        <v>797.63599999999974</v>
      </c>
      <c r="E67" s="79">
        <f t="shared" si="22"/>
        <v>988.90749999999991</v>
      </c>
      <c r="F67" s="79">
        <f t="shared" si="22"/>
        <v>1180.1789999999996</v>
      </c>
      <c r="G67" s="79">
        <f t="shared" si="22"/>
        <v>1371.4505000000006</v>
      </c>
      <c r="H67" s="79">
        <f t="shared" si="22"/>
        <v>1562.7220000000002</v>
      </c>
      <c r="I67" s="79">
        <f t="shared" si="22"/>
        <v>1753.9935000000007</v>
      </c>
      <c r="J67" s="79">
        <f t="shared" si="22"/>
        <v>1945.2650000000001</v>
      </c>
      <c r="K67" s="79">
        <f t="shared" si="22"/>
        <v>2136.5365000000002</v>
      </c>
      <c r="L67" s="79">
        <f t="shared" si="22"/>
        <v>2327.8080000000004</v>
      </c>
      <c r="M67" s="79">
        <f t="shared" si="22"/>
        <v>2519.0795000000003</v>
      </c>
      <c r="N67" s="79">
        <f t="shared" si="22"/>
        <v>2710.3509999999997</v>
      </c>
      <c r="O67" s="79">
        <f t="shared" si="22"/>
        <v>2901.6224999999995</v>
      </c>
      <c r="P67" s="79">
        <f t="shared" si="22"/>
        <v>3092.8939999999993</v>
      </c>
      <c r="Q67" s="79">
        <f t="shared" si="22"/>
        <v>3284.1655000000001</v>
      </c>
      <c r="R67" s="79">
        <f t="shared" si="23"/>
        <v>3475.4369999999994</v>
      </c>
      <c r="S67" s="79">
        <f t="shared" si="23"/>
        <v>3666.7084999999993</v>
      </c>
      <c r="T67" s="79">
        <f t="shared" si="23"/>
        <v>3857.9800000000005</v>
      </c>
      <c r="U67" s="79">
        <f t="shared" si="23"/>
        <v>4049.2514999999999</v>
      </c>
    </row>
    <row r="68" spans="1:21" x14ac:dyDescent="0.25">
      <c r="A68" s="80">
        <v>280</v>
      </c>
      <c r="B68" s="81">
        <f t="shared" ref="B68:Q70" si="24">B67</f>
        <v>415.09300000000002</v>
      </c>
      <c r="C68" s="81">
        <f t="shared" si="24"/>
        <v>606.36450000000002</v>
      </c>
      <c r="D68" s="81">
        <f t="shared" si="24"/>
        <v>797.63599999999974</v>
      </c>
      <c r="E68" s="81">
        <f t="shared" si="24"/>
        <v>988.90749999999991</v>
      </c>
      <c r="F68" s="81">
        <f t="shared" si="24"/>
        <v>1180.1789999999996</v>
      </c>
      <c r="G68" s="81">
        <f t="shared" si="24"/>
        <v>1371.4505000000006</v>
      </c>
      <c r="H68" s="81">
        <f t="shared" si="24"/>
        <v>1562.7220000000002</v>
      </c>
      <c r="I68" s="81">
        <f t="shared" si="24"/>
        <v>1753.9935000000007</v>
      </c>
      <c r="J68" s="81">
        <f t="shared" si="24"/>
        <v>1945.2650000000001</v>
      </c>
      <c r="K68" s="81">
        <f t="shared" si="24"/>
        <v>2136.5365000000002</v>
      </c>
      <c r="L68" s="81">
        <f t="shared" si="24"/>
        <v>2327.8080000000004</v>
      </c>
      <c r="M68" s="81">
        <f t="shared" si="24"/>
        <v>2519.0795000000003</v>
      </c>
      <c r="N68" s="81">
        <f t="shared" si="24"/>
        <v>2710.3509999999997</v>
      </c>
      <c r="O68" s="81">
        <f t="shared" si="24"/>
        <v>2901.6224999999995</v>
      </c>
      <c r="P68" s="81">
        <f t="shared" si="24"/>
        <v>3092.8939999999993</v>
      </c>
      <c r="Q68" s="81">
        <f t="shared" si="24"/>
        <v>3284.1655000000001</v>
      </c>
      <c r="R68" s="81">
        <f t="shared" si="23"/>
        <v>3475.4369999999994</v>
      </c>
      <c r="S68" s="81">
        <f t="shared" si="23"/>
        <v>3666.7084999999993</v>
      </c>
      <c r="T68" s="81">
        <f t="shared" si="23"/>
        <v>3857.9800000000005</v>
      </c>
      <c r="U68" s="81">
        <f t="shared" si="23"/>
        <v>4049.2514999999999</v>
      </c>
    </row>
    <row r="69" spans="1:21" x14ac:dyDescent="0.25">
      <c r="A69" s="1">
        <v>290</v>
      </c>
      <c r="B69" s="79">
        <f t="shared" si="24"/>
        <v>415.09300000000002</v>
      </c>
      <c r="C69" s="79">
        <f t="shared" si="24"/>
        <v>606.36450000000002</v>
      </c>
      <c r="D69" s="79">
        <f t="shared" si="24"/>
        <v>797.63599999999974</v>
      </c>
      <c r="E69" s="79">
        <f t="shared" si="24"/>
        <v>988.90749999999991</v>
      </c>
      <c r="F69" s="79">
        <f t="shared" si="24"/>
        <v>1180.1789999999996</v>
      </c>
      <c r="G69" s="79">
        <f t="shared" si="24"/>
        <v>1371.4505000000006</v>
      </c>
      <c r="H69" s="79">
        <f t="shared" si="24"/>
        <v>1562.7220000000002</v>
      </c>
      <c r="I69" s="79">
        <f t="shared" si="24"/>
        <v>1753.9935000000007</v>
      </c>
      <c r="J69" s="79">
        <f t="shared" si="24"/>
        <v>1945.2650000000001</v>
      </c>
      <c r="K69" s="79">
        <f t="shared" si="24"/>
        <v>2136.5365000000002</v>
      </c>
      <c r="L69" s="79">
        <f t="shared" si="24"/>
        <v>2327.8080000000004</v>
      </c>
      <c r="M69" s="79">
        <f t="shared" si="24"/>
        <v>2519.0795000000003</v>
      </c>
      <c r="N69" s="79">
        <f t="shared" si="24"/>
        <v>2710.3509999999997</v>
      </c>
      <c r="O69" s="79">
        <f t="shared" si="24"/>
        <v>2901.6224999999995</v>
      </c>
      <c r="P69" s="79">
        <f t="shared" si="24"/>
        <v>3092.8939999999993</v>
      </c>
      <c r="Q69" s="79">
        <f t="shared" si="24"/>
        <v>3284.1655000000001</v>
      </c>
      <c r="R69" s="79">
        <f t="shared" si="23"/>
        <v>3475.4369999999994</v>
      </c>
      <c r="S69" s="79">
        <f t="shared" si="23"/>
        <v>3666.7084999999993</v>
      </c>
      <c r="T69" s="79">
        <f t="shared" si="23"/>
        <v>3857.9800000000005</v>
      </c>
      <c r="U69" s="79">
        <f t="shared" si="23"/>
        <v>4049.2514999999999</v>
      </c>
    </row>
    <row r="70" spans="1:21" x14ac:dyDescent="0.25">
      <c r="A70" s="1">
        <v>300</v>
      </c>
      <c r="B70" s="79">
        <f t="shared" si="24"/>
        <v>415.09300000000002</v>
      </c>
      <c r="C70" s="79">
        <f t="shared" si="24"/>
        <v>606.36450000000002</v>
      </c>
      <c r="D70" s="79">
        <f t="shared" si="24"/>
        <v>797.63599999999974</v>
      </c>
      <c r="E70" s="79">
        <f t="shared" si="24"/>
        <v>988.90749999999991</v>
      </c>
      <c r="F70" s="79">
        <f t="shared" si="24"/>
        <v>1180.1789999999996</v>
      </c>
      <c r="G70" s="79">
        <f t="shared" si="24"/>
        <v>1371.4505000000006</v>
      </c>
      <c r="H70" s="79">
        <f t="shared" si="24"/>
        <v>1562.7220000000002</v>
      </c>
      <c r="I70" s="79">
        <f t="shared" si="24"/>
        <v>1753.9935000000007</v>
      </c>
      <c r="J70" s="79">
        <f t="shared" si="24"/>
        <v>1945.2650000000001</v>
      </c>
      <c r="K70" s="79">
        <f t="shared" si="24"/>
        <v>2136.5365000000002</v>
      </c>
      <c r="L70" s="79">
        <f t="shared" si="24"/>
        <v>2327.8080000000004</v>
      </c>
      <c r="M70" s="79">
        <f t="shared" si="24"/>
        <v>2519.0795000000003</v>
      </c>
      <c r="N70" s="79">
        <f t="shared" si="24"/>
        <v>2710.3509999999997</v>
      </c>
      <c r="O70" s="79">
        <f t="shared" si="24"/>
        <v>2901.6224999999995</v>
      </c>
      <c r="P70" s="79">
        <f t="shared" si="24"/>
        <v>3092.8939999999993</v>
      </c>
      <c r="Q70" s="79">
        <f t="shared" si="24"/>
        <v>3284.1655000000001</v>
      </c>
      <c r="R70" s="79">
        <f t="shared" si="23"/>
        <v>3475.4369999999994</v>
      </c>
      <c r="S70" s="79">
        <f t="shared" si="23"/>
        <v>3666.7084999999993</v>
      </c>
      <c r="T70" s="79">
        <f t="shared" si="23"/>
        <v>3857.9800000000005</v>
      </c>
      <c r="U70" s="79">
        <f t="shared" si="23"/>
        <v>4049.2514999999999</v>
      </c>
    </row>
    <row r="71" spans="1:21" x14ac:dyDescent="0.25"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</row>
    <row r="72" spans="1:21" x14ac:dyDescent="0.25">
      <c r="A72" t="s">
        <v>67</v>
      </c>
    </row>
    <row r="73" spans="1:21" x14ac:dyDescent="0.25">
      <c r="A73" s="1"/>
      <c r="B73" s="1">
        <v>100</v>
      </c>
      <c r="C73" s="1">
        <v>200</v>
      </c>
      <c r="D73" s="1">
        <v>300</v>
      </c>
      <c r="E73" s="1">
        <v>400</v>
      </c>
      <c r="F73" s="1">
        <v>500</v>
      </c>
      <c r="G73" s="1">
        <v>600</v>
      </c>
      <c r="H73" s="1">
        <v>700</v>
      </c>
      <c r="I73" s="1">
        <v>800</v>
      </c>
      <c r="J73" s="1">
        <v>900</v>
      </c>
      <c r="K73" s="1">
        <v>1000</v>
      </c>
      <c r="L73" s="1">
        <v>1100</v>
      </c>
      <c r="M73" s="1">
        <v>1200</v>
      </c>
      <c r="N73" s="1">
        <v>1300</v>
      </c>
      <c r="O73" s="1">
        <v>1400</v>
      </c>
      <c r="P73" s="1">
        <v>1500</v>
      </c>
      <c r="Q73" s="1">
        <v>1600</v>
      </c>
      <c r="R73" s="1">
        <v>1700</v>
      </c>
      <c r="S73" s="1">
        <v>1800</v>
      </c>
      <c r="T73" s="1">
        <v>1900</v>
      </c>
      <c r="U73" s="1">
        <v>2000</v>
      </c>
    </row>
    <row r="74" spans="1:21" x14ac:dyDescent="0.25">
      <c r="A74" s="83">
        <v>100</v>
      </c>
      <c r="B74" s="84" t="e">
        <f>'120 mm Motore Zip'!$E$51*2*A74/100+'120 mm Motore Zip'!$E$52*2*A74/100+'120 mm Motore Zip'!$E$53+'120 mm Motore Zip'!$E$54*6+'120 mm Motore Zip'!$E$55*4*A74/100+'120 mm Motore Zip'!$E$56*2*A74/100+'120 mm Motore Zip'!$E$57*2+'120 mm Motore Zip'!$E$58+'120 mm Motore Zip'!#REF!+'120 mm Motore Zip'!#REF!</f>
        <v>#REF!</v>
      </c>
      <c r="C74" s="85" t="e">
        <f>B74</f>
        <v>#REF!</v>
      </c>
      <c r="D74" s="85" t="e">
        <f t="shared" ref="D74:S74" si="25">C74</f>
        <v>#REF!</v>
      </c>
      <c r="E74" s="85" t="e">
        <f t="shared" si="25"/>
        <v>#REF!</v>
      </c>
      <c r="F74" s="85" t="e">
        <f t="shared" si="25"/>
        <v>#REF!</v>
      </c>
      <c r="G74" s="85" t="e">
        <f t="shared" si="25"/>
        <v>#REF!</v>
      </c>
      <c r="H74" s="85" t="e">
        <f t="shared" si="25"/>
        <v>#REF!</v>
      </c>
      <c r="I74" s="85" t="e">
        <f t="shared" si="25"/>
        <v>#REF!</v>
      </c>
      <c r="J74" s="85" t="e">
        <f t="shared" si="25"/>
        <v>#REF!</v>
      </c>
      <c r="K74" s="85" t="e">
        <f t="shared" si="25"/>
        <v>#REF!</v>
      </c>
      <c r="L74" s="85" t="e">
        <f t="shared" si="25"/>
        <v>#REF!</v>
      </c>
      <c r="M74" s="85" t="e">
        <f t="shared" si="25"/>
        <v>#REF!</v>
      </c>
      <c r="N74" s="85" t="e">
        <f t="shared" si="25"/>
        <v>#REF!</v>
      </c>
      <c r="O74" s="85" t="e">
        <f t="shared" si="25"/>
        <v>#REF!</v>
      </c>
      <c r="P74" s="85" t="e">
        <f t="shared" si="25"/>
        <v>#REF!</v>
      </c>
      <c r="Q74" s="85" t="e">
        <f t="shared" si="25"/>
        <v>#REF!</v>
      </c>
      <c r="R74" s="85" t="e">
        <f t="shared" si="25"/>
        <v>#REF!</v>
      </c>
      <c r="S74" s="85" t="e">
        <f t="shared" si="25"/>
        <v>#REF!</v>
      </c>
      <c r="T74" s="85" t="e">
        <f t="shared" ref="S74:U89" si="26">S74</f>
        <v>#REF!</v>
      </c>
      <c r="U74" s="85" t="e">
        <f t="shared" si="26"/>
        <v>#REF!</v>
      </c>
    </row>
    <row r="75" spans="1:21" x14ac:dyDescent="0.25">
      <c r="A75" s="1">
        <v>110</v>
      </c>
      <c r="B75" s="84" t="e">
        <f>'120 mm Motore Zip'!$E$51*2*A75/100+'120 mm Motore Zip'!$E$52*2*A75/100+'120 mm Motore Zip'!$E$53+'120 mm Motore Zip'!$E$54*6+'120 mm Motore Zip'!$E$55*4*A75/100+'120 mm Motore Zip'!$E$56*2*A75/100+'120 mm Motore Zip'!$E$57*2+'120 mm Motore Zip'!$E$58+'120 mm Motore Zip'!#REF!+'120 mm Motore Zip'!#REF!</f>
        <v>#REF!</v>
      </c>
      <c r="C75" s="79" t="e">
        <f t="shared" ref="C75:R90" si="27">B75</f>
        <v>#REF!</v>
      </c>
      <c r="D75" s="79" t="e">
        <f t="shared" si="27"/>
        <v>#REF!</v>
      </c>
      <c r="E75" s="79" t="e">
        <f t="shared" si="27"/>
        <v>#REF!</v>
      </c>
      <c r="F75" s="79" t="e">
        <f t="shared" si="27"/>
        <v>#REF!</v>
      </c>
      <c r="G75" s="79" t="e">
        <f t="shared" si="27"/>
        <v>#REF!</v>
      </c>
      <c r="H75" s="79" t="e">
        <f t="shared" si="27"/>
        <v>#REF!</v>
      </c>
      <c r="I75" s="79" t="e">
        <f t="shared" si="27"/>
        <v>#REF!</v>
      </c>
      <c r="J75" s="79" t="e">
        <f t="shared" si="27"/>
        <v>#REF!</v>
      </c>
      <c r="K75" s="79" t="e">
        <f t="shared" si="27"/>
        <v>#REF!</v>
      </c>
      <c r="L75" s="79" t="e">
        <f t="shared" si="27"/>
        <v>#REF!</v>
      </c>
      <c r="M75" s="79" t="e">
        <f t="shared" si="27"/>
        <v>#REF!</v>
      </c>
      <c r="N75" s="79" t="e">
        <f t="shared" si="27"/>
        <v>#REF!</v>
      </c>
      <c r="O75" s="79" t="e">
        <f t="shared" si="27"/>
        <v>#REF!</v>
      </c>
      <c r="P75" s="79" t="e">
        <f t="shared" si="27"/>
        <v>#REF!</v>
      </c>
      <c r="Q75" s="79" t="e">
        <f t="shared" si="27"/>
        <v>#REF!</v>
      </c>
      <c r="R75" s="79" t="e">
        <f t="shared" si="27"/>
        <v>#REF!</v>
      </c>
      <c r="S75" s="79" t="e">
        <f t="shared" si="26"/>
        <v>#REF!</v>
      </c>
      <c r="T75" s="79" t="e">
        <f t="shared" si="26"/>
        <v>#REF!</v>
      </c>
      <c r="U75" s="79" t="e">
        <f t="shared" si="26"/>
        <v>#REF!</v>
      </c>
    </row>
    <row r="76" spans="1:21" x14ac:dyDescent="0.25">
      <c r="A76" s="1">
        <v>120</v>
      </c>
      <c r="B76" s="84" t="e">
        <f>'120 mm Motore Zip'!$E$51*2*A76/100+'120 mm Motore Zip'!$E$52*2*A76/100+'120 mm Motore Zip'!$E$53+'120 mm Motore Zip'!$E$54*6+'120 mm Motore Zip'!$E$55*4*A76/100+'120 mm Motore Zip'!$E$56*2*A76/100+'120 mm Motore Zip'!$E$57*2+'120 mm Motore Zip'!$E$58+'120 mm Motore Zip'!#REF!+'120 mm Motore Zip'!#REF!</f>
        <v>#REF!</v>
      </c>
      <c r="C76" s="79" t="e">
        <f t="shared" si="27"/>
        <v>#REF!</v>
      </c>
      <c r="D76" s="79" t="e">
        <f t="shared" si="27"/>
        <v>#REF!</v>
      </c>
      <c r="E76" s="79" t="e">
        <f t="shared" si="27"/>
        <v>#REF!</v>
      </c>
      <c r="F76" s="79" t="e">
        <f t="shared" si="27"/>
        <v>#REF!</v>
      </c>
      <c r="G76" s="79" t="e">
        <f t="shared" si="27"/>
        <v>#REF!</v>
      </c>
      <c r="H76" s="79" t="e">
        <f t="shared" si="27"/>
        <v>#REF!</v>
      </c>
      <c r="I76" s="79" t="e">
        <f t="shared" si="27"/>
        <v>#REF!</v>
      </c>
      <c r="J76" s="79" t="e">
        <f t="shared" si="27"/>
        <v>#REF!</v>
      </c>
      <c r="K76" s="79" t="e">
        <f t="shared" si="27"/>
        <v>#REF!</v>
      </c>
      <c r="L76" s="79" t="e">
        <f t="shared" si="27"/>
        <v>#REF!</v>
      </c>
      <c r="M76" s="79" t="e">
        <f t="shared" si="27"/>
        <v>#REF!</v>
      </c>
      <c r="N76" s="79" t="e">
        <f t="shared" si="27"/>
        <v>#REF!</v>
      </c>
      <c r="O76" s="79" t="e">
        <f t="shared" si="27"/>
        <v>#REF!</v>
      </c>
      <c r="P76" s="79" t="e">
        <f t="shared" si="27"/>
        <v>#REF!</v>
      </c>
      <c r="Q76" s="79" t="e">
        <f t="shared" si="27"/>
        <v>#REF!</v>
      </c>
      <c r="R76" s="79" t="e">
        <f t="shared" si="27"/>
        <v>#REF!</v>
      </c>
      <c r="S76" s="79" t="e">
        <f t="shared" si="26"/>
        <v>#REF!</v>
      </c>
      <c r="T76" s="79" t="e">
        <f t="shared" si="26"/>
        <v>#REF!</v>
      </c>
      <c r="U76" s="79" t="e">
        <f t="shared" si="26"/>
        <v>#REF!</v>
      </c>
    </row>
    <row r="77" spans="1:21" x14ac:dyDescent="0.25">
      <c r="A77" s="1">
        <v>130</v>
      </c>
      <c r="B77" s="84" t="e">
        <f>'120 mm Motore Zip'!$E$51*2*A77/100+'120 mm Motore Zip'!$E$52*2*A77/100+'120 mm Motore Zip'!$E$53+'120 mm Motore Zip'!$E$54*6+'120 mm Motore Zip'!$E$55*4*A77/100+'120 mm Motore Zip'!$E$56*2*A77/100+'120 mm Motore Zip'!$E$57*2+'120 mm Motore Zip'!$E$58+'120 mm Motore Zip'!#REF!+'120 mm Motore Zip'!#REF!</f>
        <v>#REF!</v>
      </c>
      <c r="C77" s="79" t="e">
        <f t="shared" si="27"/>
        <v>#REF!</v>
      </c>
      <c r="D77" s="79" t="e">
        <f t="shared" si="27"/>
        <v>#REF!</v>
      </c>
      <c r="E77" s="79" t="e">
        <f t="shared" si="27"/>
        <v>#REF!</v>
      </c>
      <c r="F77" s="79" t="e">
        <f t="shared" si="27"/>
        <v>#REF!</v>
      </c>
      <c r="G77" s="79" t="e">
        <f t="shared" si="27"/>
        <v>#REF!</v>
      </c>
      <c r="H77" s="79" t="e">
        <f t="shared" si="27"/>
        <v>#REF!</v>
      </c>
      <c r="I77" s="79" t="e">
        <f t="shared" si="27"/>
        <v>#REF!</v>
      </c>
      <c r="J77" s="79" t="e">
        <f t="shared" si="27"/>
        <v>#REF!</v>
      </c>
      <c r="K77" s="79" t="e">
        <f t="shared" si="27"/>
        <v>#REF!</v>
      </c>
      <c r="L77" s="79" t="e">
        <f t="shared" si="27"/>
        <v>#REF!</v>
      </c>
      <c r="M77" s="79" t="e">
        <f t="shared" si="27"/>
        <v>#REF!</v>
      </c>
      <c r="N77" s="79" t="e">
        <f t="shared" si="27"/>
        <v>#REF!</v>
      </c>
      <c r="O77" s="79" t="e">
        <f t="shared" si="27"/>
        <v>#REF!</v>
      </c>
      <c r="P77" s="79" t="e">
        <f t="shared" si="27"/>
        <v>#REF!</v>
      </c>
      <c r="Q77" s="79" t="e">
        <f t="shared" si="27"/>
        <v>#REF!</v>
      </c>
      <c r="R77" s="79" t="e">
        <f t="shared" si="27"/>
        <v>#REF!</v>
      </c>
      <c r="S77" s="79" t="e">
        <f t="shared" si="26"/>
        <v>#REF!</v>
      </c>
      <c r="T77" s="79" t="e">
        <f t="shared" si="26"/>
        <v>#REF!</v>
      </c>
      <c r="U77" s="79" t="e">
        <f t="shared" si="26"/>
        <v>#REF!</v>
      </c>
    </row>
    <row r="78" spans="1:21" x14ac:dyDescent="0.25">
      <c r="A78" s="1">
        <v>140</v>
      </c>
      <c r="B78" s="84" t="e">
        <f>'120 mm Motore Zip'!$E$51*2*A78/100+'120 mm Motore Zip'!$E$52*2*A78/100+'120 mm Motore Zip'!$E$53+'120 mm Motore Zip'!$E$54*6+'120 mm Motore Zip'!$E$55*4*A78/100+'120 mm Motore Zip'!$E$56*2*A78/100+'120 mm Motore Zip'!$E$57*2+'120 mm Motore Zip'!$E$58+'120 mm Motore Zip'!#REF!+'120 mm Motore Zip'!#REF!</f>
        <v>#REF!</v>
      </c>
      <c r="C78" s="79" t="e">
        <f t="shared" si="27"/>
        <v>#REF!</v>
      </c>
      <c r="D78" s="79" t="e">
        <f t="shared" si="27"/>
        <v>#REF!</v>
      </c>
      <c r="E78" s="79" t="e">
        <f t="shared" si="27"/>
        <v>#REF!</v>
      </c>
      <c r="F78" s="79" t="e">
        <f t="shared" si="27"/>
        <v>#REF!</v>
      </c>
      <c r="G78" s="79" t="e">
        <f t="shared" si="27"/>
        <v>#REF!</v>
      </c>
      <c r="H78" s="79" t="e">
        <f t="shared" si="27"/>
        <v>#REF!</v>
      </c>
      <c r="I78" s="79" t="e">
        <f t="shared" si="27"/>
        <v>#REF!</v>
      </c>
      <c r="J78" s="79" t="e">
        <f t="shared" si="27"/>
        <v>#REF!</v>
      </c>
      <c r="K78" s="79" t="e">
        <f t="shared" si="27"/>
        <v>#REF!</v>
      </c>
      <c r="L78" s="79" t="e">
        <f t="shared" si="27"/>
        <v>#REF!</v>
      </c>
      <c r="M78" s="79" t="e">
        <f t="shared" si="27"/>
        <v>#REF!</v>
      </c>
      <c r="N78" s="79" t="e">
        <f t="shared" si="27"/>
        <v>#REF!</v>
      </c>
      <c r="O78" s="79" t="e">
        <f t="shared" si="27"/>
        <v>#REF!</v>
      </c>
      <c r="P78" s="79" t="e">
        <f t="shared" si="27"/>
        <v>#REF!</v>
      </c>
      <c r="Q78" s="79" t="e">
        <f t="shared" si="27"/>
        <v>#REF!</v>
      </c>
      <c r="R78" s="79" t="e">
        <f t="shared" si="27"/>
        <v>#REF!</v>
      </c>
      <c r="S78" s="79" t="e">
        <f t="shared" si="26"/>
        <v>#REF!</v>
      </c>
      <c r="T78" s="79" t="e">
        <f t="shared" si="26"/>
        <v>#REF!</v>
      </c>
      <c r="U78" s="79" t="e">
        <f t="shared" si="26"/>
        <v>#REF!</v>
      </c>
    </row>
    <row r="79" spans="1:21" x14ac:dyDescent="0.25">
      <c r="A79" s="1">
        <v>150</v>
      </c>
      <c r="B79" s="84" t="e">
        <f>'120 mm Motore Zip'!$E$51*2*A79/100+'120 mm Motore Zip'!$E$52*2*A79/100+'120 mm Motore Zip'!$E$53+'120 mm Motore Zip'!$E$54*6+'120 mm Motore Zip'!$E$55*4*A79/100+'120 mm Motore Zip'!$E$56*2*A79/100+'120 mm Motore Zip'!$E$57*2+'120 mm Motore Zip'!$E$58+'120 mm Motore Zip'!#REF!+'120 mm Motore Zip'!#REF!</f>
        <v>#REF!</v>
      </c>
      <c r="C79" s="79" t="e">
        <f t="shared" si="27"/>
        <v>#REF!</v>
      </c>
      <c r="D79" s="79" t="e">
        <f t="shared" si="27"/>
        <v>#REF!</v>
      </c>
      <c r="E79" s="79" t="e">
        <f t="shared" si="27"/>
        <v>#REF!</v>
      </c>
      <c r="F79" s="79" t="e">
        <f t="shared" si="27"/>
        <v>#REF!</v>
      </c>
      <c r="G79" s="79" t="e">
        <f t="shared" si="27"/>
        <v>#REF!</v>
      </c>
      <c r="H79" s="79" t="e">
        <f t="shared" si="27"/>
        <v>#REF!</v>
      </c>
      <c r="I79" s="79" t="e">
        <f t="shared" si="27"/>
        <v>#REF!</v>
      </c>
      <c r="J79" s="79" t="e">
        <f t="shared" si="27"/>
        <v>#REF!</v>
      </c>
      <c r="K79" s="79" t="e">
        <f t="shared" si="27"/>
        <v>#REF!</v>
      </c>
      <c r="L79" s="79" t="e">
        <f t="shared" si="27"/>
        <v>#REF!</v>
      </c>
      <c r="M79" s="79" t="e">
        <f t="shared" si="27"/>
        <v>#REF!</v>
      </c>
      <c r="N79" s="79" t="e">
        <f t="shared" si="27"/>
        <v>#REF!</v>
      </c>
      <c r="O79" s="79" t="e">
        <f t="shared" si="27"/>
        <v>#REF!</v>
      </c>
      <c r="P79" s="79" t="e">
        <f t="shared" si="27"/>
        <v>#REF!</v>
      </c>
      <c r="Q79" s="79" t="e">
        <f t="shared" si="27"/>
        <v>#REF!</v>
      </c>
      <c r="R79" s="79" t="e">
        <f t="shared" si="27"/>
        <v>#REF!</v>
      </c>
      <c r="S79" s="79" t="e">
        <f t="shared" si="26"/>
        <v>#REF!</v>
      </c>
      <c r="T79" s="79" t="e">
        <f t="shared" si="26"/>
        <v>#REF!</v>
      </c>
      <c r="U79" s="79" t="e">
        <f t="shared" si="26"/>
        <v>#REF!</v>
      </c>
    </row>
    <row r="80" spans="1:21" x14ac:dyDescent="0.25">
      <c r="A80" s="1">
        <v>160</v>
      </c>
      <c r="B80" s="84" t="e">
        <f>'120 mm Motore Zip'!$E$51*2*A80/100+'120 mm Motore Zip'!$E$52*2*A80/100+'120 mm Motore Zip'!$E$53+'120 mm Motore Zip'!$E$54*6+'120 mm Motore Zip'!$E$55*4*A80/100+'120 mm Motore Zip'!$E$56*2*A80/100+'120 mm Motore Zip'!$E$57*2+'120 mm Motore Zip'!$E$58+'120 mm Motore Zip'!#REF!+'120 mm Motore Zip'!#REF!</f>
        <v>#REF!</v>
      </c>
      <c r="C80" s="79" t="e">
        <f t="shared" si="27"/>
        <v>#REF!</v>
      </c>
      <c r="D80" s="79" t="e">
        <f t="shared" si="27"/>
        <v>#REF!</v>
      </c>
      <c r="E80" s="79" t="e">
        <f t="shared" si="27"/>
        <v>#REF!</v>
      </c>
      <c r="F80" s="79" t="e">
        <f t="shared" si="27"/>
        <v>#REF!</v>
      </c>
      <c r="G80" s="79" t="e">
        <f t="shared" si="27"/>
        <v>#REF!</v>
      </c>
      <c r="H80" s="79" t="e">
        <f t="shared" si="27"/>
        <v>#REF!</v>
      </c>
      <c r="I80" s="79" t="e">
        <f t="shared" si="27"/>
        <v>#REF!</v>
      </c>
      <c r="J80" s="79" t="e">
        <f t="shared" si="27"/>
        <v>#REF!</v>
      </c>
      <c r="K80" s="79" t="e">
        <f t="shared" si="27"/>
        <v>#REF!</v>
      </c>
      <c r="L80" s="79" t="e">
        <f t="shared" si="27"/>
        <v>#REF!</v>
      </c>
      <c r="M80" s="79" t="e">
        <f t="shared" si="27"/>
        <v>#REF!</v>
      </c>
      <c r="N80" s="79" t="e">
        <f t="shared" si="27"/>
        <v>#REF!</v>
      </c>
      <c r="O80" s="79" t="e">
        <f t="shared" si="27"/>
        <v>#REF!</v>
      </c>
      <c r="P80" s="79" t="e">
        <f t="shared" si="27"/>
        <v>#REF!</v>
      </c>
      <c r="Q80" s="79" t="e">
        <f t="shared" si="27"/>
        <v>#REF!</v>
      </c>
      <c r="R80" s="79" t="e">
        <f t="shared" si="27"/>
        <v>#REF!</v>
      </c>
      <c r="S80" s="79" t="e">
        <f t="shared" si="26"/>
        <v>#REF!</v>
      </c>
      <c r="T80" s="79" t="e">
        <f t="shared" si="26"/>
        <v>#REF!</v>
      </c>
      <c r="U80" s="79" t="e">
        <f t="shared" si="26"/>
        <v>#REF!</v>
      </c>
    </row>
    <row r="81" spans="1:21" x14ac:dyDescent="0.25">
      <c r="A81" s="1">
        <v>170</v>
      </c>
      <c r="B81" s="84" t="e">
        <f>'120 mm Motore Zip'!$E$51*2*A81/100+'120 mm Motore Zip'!$E$52*2*A81/100+'120 mm Motore Zip'!$E$53+'120 mm Motore Zip'!$E$54*6+'120 mm Motore Zip'!$E$55*4*A81/100+'120 mm Motore Zip'!$E$56*2*A81/100+'120 mm Motore Zip'!$E$57*2+'120 mm Motore Zip'!$E$58+'120 mm Motore Zip'!#REF!+'120 mm Motore Zip'!#REF!</f>
        <v>#REF!</v>
      </c>
      <c r="C81" s="79" t="e">
        <f t="shared" si="27"/>
        <v>#REF!</v>
      </c>
      <c r="D81" s="79" t="e">
        <f t="shared" si="27"/>
        <v>#REF!</v>
      </c>
      <c r="E81" s="79" t="e">
        <f t="shared" si="27"/>
        <v>#REF!</v>
      </c>
      <c r="F81" s="79" t="e">
        <f t="shared" si="27"/>
        <v>#REF!</v>
      </c>
      <c r="G81" s="79" t="e">
        <f t="shared" si="27"/>
        <v>#REF!</v>
      </c>
      <c r="H81" s="79" t="e">
        <f t="shared" si="27"/>
        <v>#REF!</v>
      </c>
      <c r="I81" s="79" t="e">
        <f t="shared" si="27"/>
        <v>#REF!</v>
      </c>
      <c r="J81" s="79" t="e">
        <f t="shared" si="27"/>
        <v>#REF!</v>
      </c>
      <c r="K81" s="79" t="e">
        <f t="shared" si="27"/>
        <v>#REF!</v>
      </c>
      <c r="L81" s="79" t="e">
        <f t="shared" si="27"/>
        <v>#REF!</v>
      </c>
      <c r="M81" s="79" t="e">
        <f t="shared" si="27"/>
        <v>#REF!</v>
      </c>
      <c r="N81" s="79" t="e">
        <f t="shared" si="27"/>
        <v>#REF!</v>
      </c>
      <c r="O81" s="79" t="e">
        <f t="shared" si="27"/>
        <v>#REF!</v>
      </c>
      <c r="P81" s="79" t="e">
        <f t="shared" si="27"/>
        <v>#REF!</v>
      </c>
      <c r="Q81" s="79" t="e">
        <f t="shared" si="27"/>
        <v>#REF!</v>
      </c>
      <c r="R81" s="79" t="e">
        <f t="shared" si="27"/>
        <v>#REF!</v>
      </c>
      <c r="S81" s="79" t="e">
        <f t="shared" si="26"/>
        <v>#REF!</v>
      </c>
      <c r="T81" s="79" t="e">
        <f t="shared" si="26"/>
        <v>#REF!</v>
      </c>
      <c r="U81" s="79" t="e">
        <f t="shared" si="26"/>
        <v>#REF!</v>
      </c>
    </row>
    <row r="82" spans="1:21" x14ac:dyDescent="0.25">
      <c r="A82" s="1">
        <v>180</v>
      </c>
      <c r="B82" s="84" t="e">
        <f>'120 mm Motore Zip'!$E$51*2*A82/100+'120 mm Motore Zip'!$E$52*2*A82/100+'120 mm Motore Zip'!$E$53+'120 mm Motore Zip'!$E$54*6+'120 mm Motore Zip'!$E$55*4*A82/100+'120 mm Motore Zip'!$E$56*2*A82/100+'120 mm Motore Zip'!$E$57*2+'120 mm Motore Zip'!$E$58+'120 mm Motore Zip'!#REF!+'120 mm Motore Zip'!#REF!</f>
        <v>#REF!</v>
      </c>
      <c r="C82" s="79" t="e">
        <f t="shared" si="27"/>
        <v>#REF!</v>
      </c>
      <c r="D82" s="79" t="e">
        <f t="shared" si="27"/>
        <v>#REF!</v>
      </c>
      <c r="E82" s="79" t="e">
        <f t="shared" si="27"/>
        <v>#REF!</v>
      </c>
      <c r="F82" s="79" t="e">
        <f t="shared" si="27"/>
        <v>#REF!</v>
      </c>
      <c r="G82" s="79" t="e">
        <f t="shared" si="27"/>
        <v>#REF!</v>
      </c>
      <c r="H82" s="79" t="e">
        <f t="shared" si="27"/>
        <v>#REF!</v>
      </c>
      <c r="I82" s="79" t="e">
        <f t="shared" si="27"/>
        <v>#REF!</v>
      </c>
      <c r="J82" s="79" t="e">
        <f t="shared" si="27"/>
        <v>#REF!</v>
      </c>
      <c r="K82" s="79" t="e">
        <f t="shared" si="27"/>
        <v>#REF!</v>
      </c>
      <c r="L82" s="79" t="e">
        <f t="shared" si="27"/>
        <v>#REF!</v>
      </c>
      <c r="M82" s="79" t="e">
        <f t="shared" si="27"/>
        <v>#REF!</v>
      </c>
      <c r="N82" s="79" t="e">
        <f t="shared" si="27"/>
        <v>#REF!</v>
      </c>
      <c r="O82" s="79" t="e">
        <f t="shared" si="27"/>
        <v>#REF!</v>
      </c>
      <c r="P82" s="79" t="e">
        <f t="shared" si="27"/>
        <v>#REF!</v>
      </c>
      <c r="Q82" s="79" t="e">
        <f t="shared" si="27"/>
        <v>#REF!</v>
      </c>
      <c r="R82" s="79" t="e">
        <f t="shared" si="27"/>
        <v>#REF!</v>
      </c>
      <c r="S82" s="79" t="e">
        <f t="shared" si="26"/>
        <v>#REF!</v>
      </c>
      <c r="T82" s="79" t="e">
        <f t="shared" si="26"/>
        <v>#REF!</v>
      </c>
      <c r="U82" s="79" t="e">
        <f t="shared" si="26"/>
        <v>#REF!</v>
      </c>
    </row>
    <row r="83" spans="1:21" x14ac:dyDescent="0.25">
      <c r="A83" s="1">
        <v>190</v>
      </c>
      <c r="B83" s="84" t="e">
        <f>'120 mm Motore Zip'!$E$51*2*A83/100+'120 mm Motore Zip'!$E$52*2*A83/100+'120 mm Motore Zip'!$E$53+'120 mm Motore Zip'!$E$54*6+'120 mm Motore Zip'!$E$55*4*A83/100+'120 mm Motore Zip'!$E$56*2*A83/100+'120 mm Motore Zip'!$E$57*2+'120 mm Motore Zip'!$E$58+'120 mm Motore Zip'!#REF!+'120 mm Motore Zip'!#REF!</f>
        <v>#REF!</v>
      </c>
      <c r="C83" s="79" t="e">
        <f t="shared" si="27"/>
        <v>#REF!</v>
      </c>
      <c r="D83" s="79" t="e">
        <f t="shared" si="27"/>
        <v>#REF!</v>
      </c>
      <c r="E83" s="79" t="e">
        <f t="shared" si="27"/>
        <v>#REF!</v>
      </c>
      <c r="F83" s="79" t="e">
        <f t="shared" si="27"/>
        <v>#REF!</v>
      </c>
      <c r="G83" s="79" t="e">
        <f t="shared" si="27"/>
        <v>#REF!</v>
      </c>
      <c r="H83" s="79" t="e">
        <f t="shared" si="27"/>
        <v>#REF!</v>
      </c>
      <c r="I83" s="79" t="e">
        <f t="shared" si="27"/>
        <v>#REF!</v>
      </c>
      <c r="J83" s="79" t="e">
        <f t="shared" si="27"/>
        <v>#REF!</v>
      </c>
      <c r="K83" s="79" t="e">
        <f t="shared" si="27"/>
        <v>#REF!</v>
      </c>
      <c r="L83" s="79" t="e">
        <f t="shared" si="27"/>
        <v>#REF!</v>
      </c>
      <c r="M83" s="79" t="e">
        <f t="shared" si="27"/>
        <v>#REF!</v>
      </c>
      <c r="N83" s="79" t="e">
        <f t="shared" si="27"/>
        <v>#REF!</v>
      </c>
      <c r="O83" s="79" t="e">
        <f t="shared" si="27"/>
        <v>#REF!</v>
      </c>
      <c r="P83" s="79" t="e">
        <f t="shared" si="27"/>
        <v>#REF!</v>
      </c>
      <c r="Q83" s="79" t="e">
        <f t="shared" si="27"/>
        <v>#REF!</v>
      </c>
      <c r="R83" s="79" t="e">
        <f t="shared" si="27"/>
        <v>#REF!</v>
      </c>
      <c r="S83" s="79" t="e">
        <f t="shared" si="26"/>
        <v>#REF!</v>
      </c>
      <c r="T83" s="79" t="e">
        <f t="shared" si="26"/>
        <v>#REF!</v>
      </c>
      <c r="U83" s="79" t="e">
        <f t="shared" si="26"/>
        <v>#REF!</v>
      </c>
    </row>
    <row r="84" spans="1:21" x14ac:dyDescent="0.25">
      <c r="A84" s="1">
        <v>200</v>
      </c>
      <c r="B84" s="84" t="e">
        <f>'120 mm Motore Zip'!$E$51*2*A84/100+'120 mm Motore Zip'!$E$52*2*A84/100+'120 mm Motore Zip'!$E$53+'120 mm Motore Zip'!$E$54*6+'120 mm Motore Zip'!$E$55*4*A84/100+'120 mm Motore Zip'!$E$56*2*A84/100+'120 mm Motore Zip'!$E$57*2+'120 mm Motore Zip'!$E$58+'120 mm Motore Zip'!#REF!+'120 mm Motore Zip'!#REF!</f>
        <v>#REF!</v>
      </c>
      <c r="C84" s="79" t="e">
        <f t="shared" si="27"/>
        <v>#REF!</v>
      </c>
      <c r="D84" s="79" t="e">
        <f t="shared" si="27"/>
        <v>#REF!</v>
      </c>
      <c r="E84" s="79" t="e">
        <f t="shared" si="27"/>
        <v>#REF!</v>
      </c>
      <c r="F84" s="79" t="e">
        <f t="shared" si="27"/>
        <v>#REF!</v>
      </c>
      <c r="G84" s="79" t="e">
        <f t="shared" si="27"/>
        <v>#REF!</v>
      </c>
      <c r="H84" s="79" t="e">
        <f t="shared" si="27"/>
        <v>#REF!</v>
      </c>
      <c r="I84" s="79" t="e">
        <f t="shared" si="27"/>
        <v>#REF!</v>
      </c>
      <c r="J84" s="79" t="e">
        <f t="shared" si="27"/>
        <v>#REF!</v>
      </c>
      <c r="K84" s="79" t="e">
        <f t="shared" si="27"/>
        <v>#REF!</v>
      </c>
      <c r="L84" s="79" t="e">
        <f t="shared" si="27"/>
        <v>#REF!</v>
      </c>
      <c r="M84" s="79" t="e">
        <f t="shared" si="27"/>
        <v>#REF!</v>
      </c>
      <c r="N84" s="79" t="e">
        <f t="shared" si="27"/>
        <v>#REF!</v>
      </c>
      <c r="O84" s="79" t="e">
        <f t="shared" si="27"/>
        <v>#REF!</v>
      </c>
      <c r="P84" s="79" t="e">
        <f t="shared" si="27"/>
        <v>#REF!</v>
      </c>
      <c r="Q84" s="79" t="e">
        <f t="shared" si="27"/>
        <v>#REF!</v>
      </c>
      <c r="R84" s="79" t="e">
        <f t="shared" si="27"/>
        <v>#REF!</v>
      </c>
      <c r="S84" s="79" t="e">
        <f t="shared" si="26"/>
        <v>#REF!</v>
      </c>
      <c r="T84" s="79" t="e">
        <f t="shared" si="26"/>
        <v>#REF!</v>
      </c>
      <c r="U84" s="79" t="e">
        <f t="shared" si="26"/>
        <v>#REF!</v>
      </c>
    </row>
    <row r="85" spans="1:21" x14ac:dyDescent="0.25">
      <c r="A85" s="1">
        <v>210</v>
      </c>
      <c r="B85" s="84" t="e">
        <f>'120 mm Motore Zip'!$E$51*2*A85/100+'120 mm Motore Zip'!$E$52*2*A85/100+'120 mm Motore Zip'!$E$53+'120 mm Motore Zip'!$E$54*6+'120 mm Motore Zip'!$E$55*4*A85/100+'120 mm Motore Zip'!$E$56*2*A85/100+'120 mm Motore Zip'!$E$57*2+'120 mm Motore Zip'!$E$58+'120 mm Motore Zip'!#REF!+'120 mm Motore Zip'!#REF!</f>
        <v>#REF!</v>
      </c>
      <c r="C85" s="79" t="e">
        <f t="shared" si="27"/>
        <v>#REF!</v>
      </c>
      <c r="D85" s="79" t="e">
        <f t="shared" si="27"/>
        <v>#REF!</v>
      </c>
      <c r="E85" s="79" t="e">
        <f t="shared" si="27"/>
        <v>#REF!</v>
      </c>
      <c r="F85" s="79" t="e">
        <f t="shared" si="27"/>
        <v>#REF!</v>
      </c>
      <c r="G85" s="79" t="e">
        <f t="shared" si="27"/>
        <v>#REF!</v>
      </c>
      <c r="H85" s="79" t="e">
        <f t="shared" si="27"/>
        <v>#REF!</v>
      </c>
      <c r="I85" s="79" t="e">
        <f t="shared" si="27"/>
        <v>#REF!</v>
      </c>
      <c r="J85" s="79" t="e">
        <f t="shared" si="27"/>
        <v>#REF!</v>
      </c>
      <c r="K85" s="79" t="e">
        <f t="shared" si="27"/>
        <v>#REF!</v>
      </c>
      <c r="L85" s="79" t="e">
        <f t="shared" si="27"/>
        <v>#REF!</v>
      </c>
      <c r="M85" s="79" t="e">
        <f t="shared" si="27"/>
        <v>#REF!</v>
      </c>
      <c r="N85" s="79" t="e">
        <f t="shared" si="27"/>
        <v>#REF!</v>
      </c>
      <c r="O85" s="79" t="e">
        <f t="shared" si="27"/>
        <v>#REF!</v>
      </c>
      <c r="P85" s="79" t="e">
        <f t="shared" si="27"/>
        <v>#REF!</v>
      </c>
      <c r="Q85" s="79" t="e">
        <f t="shared" si="27"/>
        <v>#REF!</v>
      </c>
      <c r="R85" s="79" t="e">
        <f t="shared" si="27"/>
        <v>#REF!</v>
      </c>
      <c r="S85" s="79" t="e">
        <f t="shared" si="26"/>
        <v>#REF!</v>
      </c>
      <c r="T85" s="79" t="e">
        <f t="shared" si="26"/>
        <v>#REF!</v>
      </c>
      <c r="U85" s="79" t="e">
        <f t="shared" si="26"/>
        <v>#REF!</v>
      </c>
    </row>
    <row r="86" spans="1:21" x14ac:dyDescent="0.25">
      <c r="A86" s="1">
        <v>220</v>
      </c>
      <c r="B86" s="84" t="e">
        <f>'120 mm Motore Zip'!$E$51*2*A86/100+'120 mm Motore Zip'!$E$52*2*A86/100+'120 mm Motore Zip'!$E$53+'120 mm Motore Zip'!$E$54*6+'120 mm Motore Zip'!$E$55*4*A86/100+'120 mm Motore Zip'!$E$56*2*A86/100+'120 mm Motore Zip'!$E$57*2+'120 mm Motore Zip'!$E$58+'120 mm Motore Zip'!#REF!+'120 mm Motore Zip'!#REF!</f>
        <v>#REF!</v>
      </c>
      <c r="C86" s="79" t="e">
        <f t="shared" si="27"/>
        <v>#REF!</v>
      </c>
      <c r="D86" s="79" t="e">
        <f t="shared" si="27"/>
        <v>#REF!</v>
      </c>
      <c r="E86" s="79" t="e">
        <f t="shared" si="27"/>
        <v>#REF!</v>
      </c>
      <c r="F86" s="79" t="e">
        <f t="shared" si="27"/>
        <v>#REF!</v>
      </c>
      <c r="G86" s="79" t="e">
        <f t="shared" si="27"/>
        <v>#REF!</v>
      </c>
      <c r="H86" s="79" t="e">
        <f t="shared" si="27"/>
        <v>#REF!</v>
      </c>
      <c r="I86" s="79" t="e">
        <f t="shared" si="27"/>
        <v>#REF!</v>
      </c>
      <c r="J86" s="79" t="e">
        <f t="shared" si="27"/>
        <v>#REF!</v>
      </c>
      <c r="K86" s="79" t="e">
        <f t="shared" si="27"/>
        <v>#REF!</v>
      </c>
      <c r="L86" s="79" t="e">
        <f t="shared" si="27"/>
        <v>#REF!</v>
      </c>
      <c r="M86" s="79" t="e">
        <f t="shared" si="27"/>
        <v>#REF!</v>
      </c>
      <c r="N86" s="79" t="e">
        <f t="shared" si="27"/>
        <v>#REF!</v>
      </c>
      <c r="O86" s="79" t="e">
        <f t="shared" si="27"/>
        <v>#REF!</v>
      </c>
      <c r="P86" s="79" t="e">
        <f t="shared" si="27"/>
        <v>#REF!</v>
      </c>
      <c r="Q86" s="79" t="e">
        <f t="shared" si="27"/>
        <v>#REF!</v>
      </c>
      <c r="R86" s="79" t="e">
        <f t="shared" si="27"/>
        <v>#REF!</v>
      </c>
      <c r="S86" s="79" t="e">
        <f t="shared" si="26"/>
        <v>#REF!</v>
      </c>
      <c r="T86" s="79" t="e">
        <f t="shared" si="26"/>
        <v>#REF!</v>
      </c>
      <c r="U86" s="79" t="e">
        <f t="shared" si="26"/>
        <v>#REF!</v>
      </c>
    </row>
    <row r="87" spans="1:21" x14ac:dyDescent="0.25">
      <c r="A87" s="1">
        <v>230</v>
      </c>
      <c r="B87" s="84" t="e">
        <f>'120 mm Motore Zip'!$E$51*2*A87/100+'120 mm Motore Zip'!$E$52*2*A87/100+'120 mm Motore Zip'!$E$53+'120 mm Motore Zip'!$E$54*6+'120 mm Motore Zip'!$E$55*4*A87/100+'120 mm Motore Zip'!$E$56*2*A87/100+'120 mm Motore Zip'!$E$57*2+'120 mm Motore Zip'!$E$58+'120 mm Motore Zip'!#REF!+'120 mm Motore Zip'!#REF!</f>
        <v>#REF!</v>
      </c>
      <c r="C87" s="79" t="e">
        <f t="shared" si="27"/>
        <v>#REF!</v>
      </c>
      <c r="D87" s="79" t="e">
        <f t="shared" si="27"/>
        <v>#REF!</v>
      </c>
      <c r="E87" s="79" t="e">
        <f t="shared" si="27"/>
        <v>#REF!</v>
      </c>
      <c r="F87" s="79" t="e">
        <f t="shared" si="27"/>
        <v>#REF!</v>
      </c>
      <c r="G87" s="79" t="e">
        <f t="shared" si="27"/>
        <v>#REF!</v>
      </c>
      <c r="H87" s="79" t="e">
        <f t="shared" si="27"/>
        <v>#REF!</v>
      </c>
      <c r="I87" s="79" t="e">
        <f t="shared" si="27"/>
        <v>#REF!</v>
      </c>
      <c r="J87" s="79" t="e">
        <f t="shared" si="27"/>
        <v>#REF!</v>
      </c>
      <c r="K87" s="79" t="e">
        <f t="shared" si="27"/>
        <v>#REF!</v>
      </c>
      <c r="L87" s="79" t="e">
        <f t="shared" si="27"/>
        <v>#REF!</v>
      </c>
      <c r="M87" s="79" t="e">
        <f t="shared" si="27"/>
        <v>#REF!</v>
      </c>
      <c r="N87" s="79" t="e">
        <f t="shared" si="27"/>
        <v>#REF!</v>
      </c>
      <c r="O87" s="79" t="e">
        <f t="shared" si="27"/>
        <v>#REF!</v>
      </c>
      <c r="P87" s="79" t="e">
        <f t="shared" si="27"/>
        <v>#REF!</v>
      </c>
      <c r="Q87" s="79" t="e">
        <f t="shared" si="27"/>
        <v>#REF!</v>
      </c>
      <c r="R87" s="79" t="e">
        <f t="shared" si="27"/>
        <v>#REF!</v>
      </c>
      <c r="S87" s="79" t="e">
        <f t="shared" si="26"/>
        <v>#REF!</v>
      </c>
      <c r="T87" s="79" t="e">
        <f t="shared" si="26"/>
        <v>#REF!</v>
      </c>
      <c r="U87" s="79" t="e">
        <f t="shared" si="26"/>
        <v>#REF!</v>
      </c>
    </row>
    <row r="88" spans="1:21" x14ac:dyDescent="0.25">
      <c r="A88" s="1">
        <v>240</v>
      </c>
      <c r="B88" s="84" t="e">
        <f>'120 mm Motore Zip'!$E$51*2*A88/100+'120 mm Motore Zip'!$E$52*2*A88/100+'120 mm Motore Zip'!$E$53+'120 mm Motore Zip'!$E$54*6+'120 mm Motore Zip'!$E$55*4*A88/100+'120 mm Motore Zip'!$E$56*2*A88/100+'120 mm Motore Zip'!$E$57*2+'120 mm Motore Zip'!$E$58+'120 mm Motore Zip'!#REF!+'120 mm Motore Zip'!#REF!</f>
        <v>#REF!</v>
      </c>
      <c r="C88" s="79" t="e">
        <f t="shared" si="27"/>
        <v>#REF!</v>
      </c>
      <c r="D88" s="79" t="e">
        <f t="shared" si="27"/>
        <v>#REF!</v>
      </c>
      <c r="E88" s="79" t="e">
        <f t="shared" si="27"/>
        <v>#REF!</v>
      </c>
      <c r="F88" s="79" t="e">
        <f t="shared" si="27"/>
        <v>#REF!</v>
      </c>
      <c r="G88" s="79" t="e">
        <f t="shared" si="27"/>
        <v>#REF!</v>
      </c>
      <c r="H88" s="79" t="e">
        <f t="shared" si="27"/>
        <v>#REF!</v>
      </c>
      <c r="I88" s="79" t="e">
        <f t="shared" si="27"/>
        <v>#REF!</v>
      </c>
      <c r="J88" s="79" t="e">
        <f t="shared" si="27"/>
        <v>#REF!</v>
      </c>
      <c r="K88" s="79" t="e">
        <f t="shared" si="27"/>
        <v>#REF!</v>
      </c>
      <c r="L88" s="79" t="e">
        <f t="shared" si="27"/>
        <v>#REF!</v>
      </c>
      <c r="M88" s="79" t="e">
        <f t="shared" si="27"/>
        <v>#REF!</v>
      </c>
      <c r="N88" s="79" t="e">
        <f t="shared" si="27"/>
        <v>#REF!</v>
      </c>
      <c r="O88" s="79" t="e">
        <f t="shared" si="27"/>
        <v>#REF!</v>
      </c>
      <c r="P88" s="79" t="e">
        <f t="shared" si="27"/>
        <v>#REF!</v>
      </c>
      <c r="Q88" s="79" t="e">
        <f t="shared" si="27"/>
        <v>#REF!</v>
      </c>
      <c r="R88" s="79" t="e">
        <f t="shared" si="27"/>
        <v>#REF!</v>
      </c>
      <c r="S88" s="79" t="e">
        <f t="shared" si="26"/>
        <v>#REF!</v>
      </c>
      <c r="T88" s="79" t="e">
        <f t="shared" si="26"/>
        <v>#REF!</v>
      </c>
      <c r="U88" s="79" t="e">
        <f t="shared" si="26"/>
        <v>#REF!</v>
      </c>
    </row>
    <row r="89" spans="1:21" x14ac:dyDescent="0.25">
      <c r="A89" s="1">
        <v>250</v>
      </c>
      <c r="B89" s="84" t="e">
        <f>'120 mm Motore Zip'!$E$51*2*A89/100+'120 mm Motore Zip'!$E$52*2*A89/100+'120 mm Motore Zip'!$E$53+'120 mm Motore Zip'!$E$54*6+'120 mm Motore Zip'!$E$55*4*A89/100+'120 mm Motore Zip'!$E$56*2*A89/100+'120 mm Motore Zip'!$E$57*2+'120 mm Motore Zip'!$E$58+'120 mm Motore Zip'!#REF!+'120 mm Motore Zip'!#REF!</f>
        <v>#REF!</v>
      </c>
      <c r="C89" s="79" t="e">
        <f t="shared" si="27"/>
        <v>#REF!</v>
      </c>
      <c r="D89" s="79" t="e">
        <f t="shared" si="27"/>
        <v>#REF!</v>
      </c>
      <c r="E89" s="79" t="e">
        <f t="shared" si="27"/>
        <v>#REF!</v>
      </c>
      <c r="F89" s="79" t="e">
        <f t="shared" si="27"/>
        <v>#REF!</v>
      </c>
      <c r="G89" s="79" t="e">
        <f t="shared" si="27"/>
        <v>#REF!</v>
      </c>
      <c r="H89" s="79" t="e">
        <f t="shared" si="27"/>
        <v>#REF!</v>
      </c>
      <c r="I89" s="79" t="e">
        <f t="shared" si="27"/>
        <v>#REF!</v>
      </c>
      <c r="J89" s="79" t="e">
        <f t="shared" si="27"/>
        <v>#REF!</v>
      </c>
      <c r="K89" s="79" t="e">
        <f t="shared" si="27"/>
        <v>#REF!</v>
      </c>
      <c r="L89" s="79" t="e">
        <f t="shared" si="27"/>
        <v>#REF!</v>
      </c>
      <c r="M89" s="79" t="e">
        <f t="shared" si="27"/>
        <v>#REF!</v>
      </c>
      <c r="N89" s="79" t="e">
        <f t="shared" si="27"/>
        <v>#REF!</v>
      </c>
      <c r="O89" s="79" t="e">
        <f t="shared" si="27"/>
        <v>#REF!</v>
      </c>
      <c r="P89" s="79" t="e">
        <f t="shared" si="27"/>
        <v>#REF!</v>
      </c>
      <c r="Q89" s="79" t="e">
        <f t="shared" si="27"/>
        <v>#REF!</v>
      </c>
      <c r="R89" s="79" t="e">
        <f t="shared" si="27"/>
        <v>#REF!</v>
      </c>
      <c r="S89" s="79" t="e">
        <f t="shared" si="26"/>
        <v>#REF!</v>
      </c>
      <c r="T89" s="79" t="e">
        <f t="shared" si="26"/>
        <v>#REF!</v>
      </c>
      <c r="U89" s="79" t="e">
        <f t="shared" si="26"/>
        <v>#REF!</v>
      </c>
    </row>
    <row r="90" spans="1:21" x14ac:dyDescent="0.25">
      <c r="A90" s="1">
        <v>260</v>
      </c>
      <c r="B90" s="84" t="e">
        <f>'120 mm Motore Zip'!$E$51*2*A90/100+'120 mm Motore Zip'!$E$52*2*A90/100+'120 mm Motore Zip'!$E$53+'120 mm Motore Zip'!$E$54*6+'120 mm Motore Zip'!$E$55*4*A90/100+'120 mm Motore Zip'!$E$56*2*A90/100+'120 mm Motore Zip'!$E$57*2+'120 mm Motore Zip'!$E$58+'120 mm Motore Zip'!#REF!+'120 mm Motore Zip'!#REF!</f>
        <v>#REF!</v>
      </c>
      <c r="C90" s="79" t="e">
        <f t="shared" si="27"/>
        <v>#REF!</v>
      </c>
      <c r="D90" s="79" t="e">
        <f t="shared" si="27"/>
        <v>#REF!</v>
      </c>
      <c r="E90" s="79" t="e">
        <f t="shared" si="27"/>
        <v>#REF!</v>
      </c>
      <c r="F90" s="79" t="e">
        <f t="shared" si="27"/>
        <v>#REF!</v>
      </c>
      <c r="G90" s="79" t="e">
        <f t="shared" si="27"/>
        <v>#REF!</v>
      </c>
      <c r="H90" s="79" t="e">
        <f t="shared" si="27"/>
        <v>#REF!</v>
      </c>
      <c r="I90" s="79" t="e">
        <f t="shared" si="27"/>
        <v>#REF!</v>
      </c>
      <c r="J90" s="79" t="e">
        <f t="shared" si="27"/>
        <v>#REF!</v>
      </c>
      <c r="K90" s="79" t="e">
        <f t="shared" si="27"/>
        <v>#REF!</v>
      </c>
      <c r="L90" s="79" t="e">
        <f t="shared" si="27"/>
        <v>#REF!</v>
      </c>
      <c r="M90" s="79" t="e">
        <f t="shared" si="27"/>
        <v>#REF!</v>
      </c>
      <c r="N90" s="79" t="e">
        <f t="shared" si="27"/>
        <v>#REF!</v>
      </c>
      <c r="O90" s="79" t="e">
        <f t="shared" si="27"/>
        <v>#REF!</v>
      </c>
      <c r="P90" s="79" t="e">
        <f t="shared" si="27"/>
        <v>#REF!</v>
      </c>
      <c r="Q90" s="79" t="e">
        <f t="shared" si="27"/>
        <v>#REF!</v>
      </c>
      <c r="R90" s="79" t="e">
        <f t="shared" ref="R90:U94" si="28">Q90</f>
        <v>#REF!</v>
      </c>
      <c r="S90" s="79" t="e">
        <f t="shared" si="28"/>
        <v>#REF!</v>
      </c>
      <c r="T90" s="79" t="e">
        <f t="shared" si="28"/>
        <v>#REF!</v>
      </c>
      <c r="U90" s="79" t="e">
        <f t="shared" si="28"/>
        <v>#REF!</v>
      </c>
    </row>
    <row r="91" spans="1:21" x14ac:dyDescent="0.25">
      <c r="A91" s="1">
        <v>270</v>
      </c>
      <c r="B91" s="84" t="e">
        <f>'120 mm Motore Zip'!$E$51*2*A91/100+'120 mm Motore Zip'!$E$52*2*A91/100+'120 mm Motore Zip'!$E$53+'120 mm Motore Zip'!$E$54*6+'120 mm Motore Zip'!$E$55*4*A91/100+'120 mm Motore Zip'!$E$56*2*A91/100+'120 mm Motore Zip'!$E$57*2+'120 mm Motore Zip'!$E$58+'120 mm Motore Zip'!#REF!+'120 mm Motore Zip'!#REF!</f>
        <v>#REF!</v>
      </c>
      <c r="C91" s="79" t="e">
        <f t="shared" ref="C91:R94" si="29">B91</f>
        <v>#REF!</v>
      </c>
      <c r="D91" s="79" t="e">
        <f t="shared" si="29"/>
        <v>#REF!</v>
      </c>
      <c r="E91" s="79" t="e">
        <f t="shared" si="29"/>
        <v>#REF!</v>
      </c>
      <c r="F91" s="79" t="e">
        <f t="shared" si="29"/>
        <v>#REF!</v>
      </c>
      <c r="G91" s="79" t="e">
        <f t="shared" si="29"/>
        <v>#REF!</v>
      </c>
      <c r="H91" s="79" t="e">
        <f t="shared" si="29"/>
        <v>#REF!</v>
      </c>
      <c r="I91" s="79" t="e">
        <f t="shared" si="29"/>
        <v>#REF!</v>
      </c>
      <c r="J91" s="79" t="e">
        <f t="shared" si="29"/>
        <v>#REF!</v>
      </c>
      <c r="K91" s="79" t="e">
        <f t="shared" si="29"/>
        <v>#REF!</v>
      </c>
      <c r="L91" s="79" t="e">
        <f t="shared" si="29"/>
        <v>#REF!</v>
      </c>
      <c r="M91" s="79" t="e">
        <f t="shared" si="29"/>
        <v>#REF!</v>
      </c>
      <c r="N91" s="79" t="e">
        <f t="shared" si="29"/>
        <v>#REF!</v>
      </c>
      <c r="O91" s="79" t="e">
        <f t="shared" si="29"/>
        <v>#REF!</v>
      </c>
      <c r="P91" s="79" t="e">
        <f t="shared" si="29"/>
        <v>#REF!</v>
      </c>
      <c r="Q91" s="79" t="e">
        <f t="shared" si="29"/>
        <v>#REF!</v>
      </c>
      <c r="R91" s="79" t="e">
        <f t="shared" si="29"/>
        <v>#REF!</v>
      </c>
      <c r="S91" s="79" t="e">
        <f t="shared" si="28"/>
        <v>#REF!</v>
      </c>
      <c r="T91" s="79" t="e">
        <f t="shared" si="28"/>
        <v>#REF!</v>
      </c>
      <c r="U91" s="79" t="e">
        <f t="shared" si="28"/>
        <v>#REF!</v>
      </c>
    </row>
    <row r="92" spans="1:21" x14ac:dyDescent="0.25">
      <c r="A92" s="1">
        <v>280</v>
      </c>
      <c r="B92" s="84" t="e">
        <f>'120 mm Motore Zip'!$E$51*2*A92/100+'120 mm Motore Zip'!$E$52*2*A92/100+'120 mm Motore Zip'!$E$53+'120 mm Motore Zip'!$E$54*6+'120 mm Motore Zip'!$E$55*4*A92/100+'120 mm Motore Zip'!$E$56*2*A92/100+'120 mm Motore Zip'!$E$57*2+'120 mm Motore Zip'!$E$58+'120 mm Motore Zip'!#REF!+'120 mm Motore Zip'!#REF!</f>
        <v>#REF!</v>
      </c>
      <c r="C92" s="79" t="e">
        <f t="shared" si="29"/>
        <v>#REF!</v>
      </c>
      <c r="D92" s="79" t="e">
        <f t="shared" si="29"/>
        <v>#REF!</v>
      </c>
      <c r="E92" s="79" t="e">
        <f t="shared" si="29"/>
        <v>#REF!</v>
      </c>
      <c r="F92" s="79" t="e">
        <f t="shared" si="29"/>
        <v>#REF!</v>
      </c>
      <c r="G92" s="79" t="e">
        <f t="shared" si="29"/>
        <v>#REF!</v>
      </c>
      <c r="H92" s="79" t="e">
        <f t="shared" si="29"/>
        <v>#REF!</v>
      </c>
      <c r="I92" s="79" t="e">
        <f t="shared" si="29"/>
        <v>#REF!</v>
      </c>
      <c r="J92" s="79" t="e">
        <f t="shared" si="29"/>
        <v>#REF!</v>
      </c>
      <c r="K92" s="79" t="e">
        <f t="shared" si="29"/>
        <v>#REF!</v>
      </c>
      <c r="L92" s="79" t="e">
        <f t="shared" si="29"/>
        <v>#REF!</v>
      </c>
      <c r="M92" s="79" t="e">
        <f t="shared" si="29"/>
        <v>#REF!</v>
      </c>
      <c r="N92" s="79" t="e">
        <f t="shared" si="29"/>
        <v>#REF!</v>
      </c>
      <c r="O92" s="79" t="e">
        <f t="shared" si="29"/>
        <v>#REF!</v>
      </c>
      <c r="P92" s="79" t="e">
        <f t="shared" si="29"/>
        <v>#REF!</v>
      </c>
      <c r="Q92" s="79" t="e">
        <f t="shared" si="29"/>
        <v>#REF!</v>
      </c>
      <c r="R92" s="79" t="e">
        <f t="shared" si="29"/>
        <v>#REF!</v>
      </c>
      <c r="S92" s="79" t="e">
        <f t="shared" si="28"/>
        <v>#REF!</v>
      </c>
      <c r="T92" s="79" t="e">
        <f t="shared" si="28"/>
        <v>#REF!</v>
      </c>
      <c r="U92" s="79" t="e">
        <f t="shared" si="28"/>
        <v>#REF!</v>
      </c>
    </row>
    <row r="93" spans="1:21" x14ac:dyDescent="0.25">
      <c r="A93" s="1">
        <v>290</v>
      </c>
      <c r="B93" s="84" t="e">
        <f>'120 mm Motore Zip'!$E$51*2*A93/100+'120 mm Motore Zip'!$E$52*2*A93/100+'120 mm Motore Zip'!$E$53+'120 mm Motore Zip'!$E$54*6+'120 mm Motore Zip'!$E$55*4*A93/100+'120 mm Motore Zip'!$E$56*2*A93/100+'120 mm Motore Zip'!$E$57*2+'120 mm Motore Zip'!$E$58+'120 mm Motore Zip'!#REF!+'120 mm Motore Zip'!#REF!</f>
        <v>#REF!</v>
      </c>
      <c r="C93" s="79" t="e">
        <f t="shared" si="29"/>
        <v>#REF!</v>
      </c>
      <c r="D93" s="79" t="e">
        <f t="shared" si="29"/>
        <v>#REF!</v>
      </c>
      <c r="E93" s="79" t="e">
        <f t="shared" si="29"/>
        <v>#REF!</v>
      </c>
      <c r="F93" s="79" t="e">
        <f t="shared" si="29"/>
        <v>#REF!</v>
      </c>
      <c r="G93" s="79" t="e">
        <f t="shared" si="29"/>
        <v>#REF!</v>
      </c>
      <c r="H93" s="79" t="e">
        <f t="shared" si="29"/>
        <v>#REF!</v>
      </c>
      <c r="I93" s="79" t="e">
        <f t="shared" si="29"/>
        <v>#REF!</v>
      </c>
      <c r="J93" s="79" t="e">
        <f t="shared" si="29"/>
        <v>#REF!</v>
      </c>
      <c r="K93" s="79" t="e">
        <f t="shared" si="29"/>
        <v>#REF!</v>
      </c>
      <c r="L93" s="79" t="e">
        <f t="shared" si="29"/>
        <v>#REF!</v>
      </c>
      <c r="M93" s="79" t="e">
        <f t="shared" si="29"/>
        <v>#REF!</v>
      </c>
      <c r="N93" s="79" t="e">
        <f t="shared" si="29"/>
        <v>#REF!</v>
      </c>
      <c r="O93" s="79" t="e">
        <f t="shared" si="29"/>
        <v>#REF!</v>
      </c>
      <c r="P93" s="79" t="e">
        <f t="shared" si="29"/>
        <v>#REF!</v>
      </c>
      <c r="Q93" s="79" t="e">
        <f t="shared" si="29"/>
        <v>#REF!</v>
      </c>
      <c r="R93" s="79" t="e">
        <f t="shared" si="29"/>
        <v>#REF!</v>
      </c>
      <c r="S93" s="79" t="e">
        <f t="shared" si="28"/>
        <v>#REF!</v>
      </c>
      <c r="T93" s="79" t="e">
        <f t="shared" si="28"/>
        <v>#REF!</v>
      </c>
      <c r="U93" s="79" t="e">
        <f t="shared" si="28"/>
        <v>#REF!</v>
      </c>
    </row>
    <row r="94" spans="1:21" x14ac:dyDescent="0.25">
      <c r="A94" s="1">
        <v>300</v>
      </c>
      <c r="B94" s="84" t="e">
        <f>'120 mm Motore Zip'!$E$51*2*A94/100+'120 mm Motore Zip'!$E$52*2*A94/100+'120 mm Motore Zip'!$E$53+'120 mm Motore Zip'!$E$54*6+'120 mm Motore Zip'!$E$55*4*A94/100+'120 mm Motore Zip'!$E$56*2*A94/100+'120 mm Motore Zip'!$E$57*2+'120 mm Motore Zip'!$E$58+'120 mm Motore Zip'!#REF!+'120 mm Motore Zip'!#REF!</f>
        <v>#REF!</v>
      </c>
      <c r="C94" s="79" t="e">
        <f t="shared" si="29"/>
        <v>#REF!</v>
      </c>
      <c r="D94" s="79" t="e">
        <f t="shared" si="29"/>
        <v>#REF!</v>
      </c>
      <c r="E94" s="79" t="e">
        <f t="shared" si="29"/>
        <v>#REF!</v>
      </c>
      <c r="F94" s="79" t="e">
        <f t="shared" si="29"/>
        <v>#REF!</v>
      </c>
      <c r="G94" s="79" t="e">
        <f t="shared" si="29"/>
        <v>#REF!</v>
      </c>
      <c r="H94" s="79" t="e">
        <f t="shared" si="29"/>
        <v>#REF!</v>
      </c>
      <c r="I94" s="79" t="e">
        <f t="shared" si="29"/>
        <v>#REF!</v>
      </c>
      <c r="J94" s="79" t="e">
        <f t="shared" si="29"/>
        <v>#REF!</v>
      </c>
      <c r="K94" s="79" t="e">
        <f t="shared" si="29"/>
        <v>#REF!</v>
      </c>
      <c r="L94" s="79" t="e">
        <f t="shared" si="29"/>
        <v>#REF!</v>
      </c>
      <c r="M94" s="79" t="e">
        <f t="shared" si="29"/>
        <v>#REF!</v>
      </c>
      <c r="N94" s="79" t="e">
        <f t="shared" si="29"/>
        <v>#REF!</v>
      </c>
      <c r="O94" s="79" t="e">
        <f t="shared" si="29"/>
        <v>#REF!</v>
      </c>
      <c r="P94" s="79" t="e">
        <f t="shared" si="29"/>
        <v>#REF!</v>
      </c>
      <c r="Q94" s="79" t="e">
        <f t="shared" si="29"/>
        <v>#REF!</v>
      </c>
      <c r="R94" s="79" t="e">
        <f t="shared" si="29"/>
        <v>#REF!</v>
      </c>
      <c r="S94" s="79" t="e">
        <f t="shared" si="28"/>
        <v>#REF!</v>
      </c>
      <c r="T94" s="79" t="e">
        <f t="shared" si="28"/>
        <v>#REF!</v>
      </c>
      <c r="U94" s="79" t="e">
        <f t="shared" si="28"/>
        <v>#REF!</v>
      </c>
    </row>
  </sheetData>
  <pageMargins left="0.11811023622047245" right="0.11811023622047245" top="0.55118110236220474" bottom="0.74803149606299213" header="0.31496062992125984" footer="0.31496062992125984"/>
  <pageSetup paperSize="9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/>
  <dimension ref="A1:K77"/>
  <sheetViews>
    <sheetView topLeftCell="A10" zoomScale="85" zoomScaleNormal="85" workbookViewId="0">
      <selection activeCell="H16" sqref="H16"/>
    </sheetView>
    <sheetView workbookViewId="1"/>
  </sheetViews>
  <sheetFormatPr defaultColWidth="9" defaultRowHeight="14.25" x14ac:dyDescent="0.25"/>
  <cols>
    <col min="1" max="1" width="6.28515625" style="36" customWidth="1"/>
    <col min="2" max="2" width="24.7109375" style="36" customWidth="1"/>
    <col min="3" max="3" width="24.7109375" style="65" customWidth="1"/>
    <col min="4" max="4" width="29" style="36" customWidth="1"/>
    <col min="5" max="8" width="10.140625" style="36" customWidth="1"/>
    <col min="9" max="9" width="10.5703125" style="36" customWidth="1"/>
    <col min="10" max="11" width="15.5703125" style="36" customWidth="1"/>
    <col min="12" max="16384" width="9" style="36"/>
  </cols>
  <sheetData>
    <row r="1" spans="1:9" ht="33.950000000000003" customHeight="1" x14ac:dyDescent="0.25">
      <c r="A1" s="69" t="s">
        <v>31</v>
      </c>
      <c r="B1" s="70" t="s">
        <v>49</v>
      </c>
      <c r="C1" s="70"/>
      <c r="D1" s="69" t="s">
        <v>51</v>
      </c>
      <c r="E1" s="71" t="s">
        <v>9</v>
      </c>
      <c r="F1" s="71" t="s">
        <v>52</v>
      </c>
      <c r="G1" s="71" t="s">
        <v>56</v>
      </c>
      <c r="H1" s="71" t="s">
        <v>53</v>
      </c>
      <c r="I1" s="35" t="s">
        <v>54</v>
      </c>
    </row>
    <row r="2" spans="1:9" s="37" customFormat="1" ht="27" customHeight="1" x14ac:dyDescent="0.25">
      <c r="A2" s="72" t="s">
        <v>50</v>
      </c>
      <c r="B2" s="73"/>
      <c r="C2" s="74"/>
      <c r="D2" s="72"/>
      <c r="E2" s="72"/>
      <c r="F2" s="72"/>
      <c r="G2" s="72"/>
      <c r="H2" s="72"/>
      <c r="I2" s="72"/>
    </row>
    <row r="3" spans="1:9" ht="50.1" customHeight="1" x14ac:dyDescent="0.25">
      <c r="A3" s="39">
        <v>1</v>
      </c>
      <c r="B3" s="40" t="s">
        <v>87</v>
      </c>
      <c r="C3" s="41" t="s">
        <v>88</v>
      </c>
      <c r="D3" s="40"/>
      <c r="E3" s="40" t="s">
        <v>32</v>
      </c>
      <c r="F3" s="42">
        <v>1</v>
      </c>
      <c r="G3" s="42">
        <v>58</v>
      </c>
      <c r="H3" s="42">
        <v>5.8</v>
      </c>
      <c r="I3" s="43">
        <v>93.88</v>
      </c>
    </row>
    <row r="4" spans="1:9" ht="50.1" customHeight="1" x14ac:dyDescent="0.25">
      <c r="A4" s="39">
        <v>2</v>
      </c>
      <c r="B4" s="40" t="s">
        <v>90</v>
      </c>
      <c r="C4" s="41" t="s">
        <v>89</v>
      </c>
      <c r="D4" s="40"/>
      <c r="E4" s="40" t="s">
        <v>32</v>
      </c>
      <c r="F4" s="42">
        <v>1</v>
      </c>
      <c r="G4" s="42">
        <v>58</v>
      </c>
      <c r="H4" s="42">
        <v>5.8</v>
      </c>
      <c r="I4" s="43">
        <v>112.65</v>
      </c>
    </row>
    <row r="5" spans="1:9" ht="50.1" customHeight="1" x14ac:dyDescent="0.25">
      <c r="A5" s="39">
        <v>7</v>
      </c>
      <c r="B5" s="103" t="s">
        <v>91</v>
      </c>
      <c r="C5" s="58" t="s">
        <v>92</v>
      </c>
      <c r="D5" s="69"/>
      <c r="E5" s="40" t="s">
        <v>32</v>
      </c>
      <c r="F5" s="42">
        <v>1</v>
      </c>
      <c r="G5" s="42">
        <v>58</v>
      </c>
      <c r="H5" s="42">
        <v>5.8</v>
      </c>
      <c r="I5" s="43">
        <v>37.32</v>
      </c>
    </row>
    <row r="6" spans="1:9" ht="50.1" customHeight="1" x14ac:dyDescent="0.25">
      <c r="A6" s="39">
        <v>8</v>
      </c>
      <c r="B6" s="103" t="s">
        <v>93</v>
      </c>
      <c r="C6" s="58" t="s">
        <v>94</v>
      </c>
      <c r="D6" s="69"/>
      <c r="E6" s="40" t="s">
        <v>32</v>
      </c>
      <c r="F6" s="42">
        <v>1</v>
      </c>
      <c r="G6" s="42">
        <v>58</v>
      </c>
      <c r="H6" s="42">
        <v>5.8</v>
      </c>
      <c r="I6" s="43">
        <v>44.79</v>
      </c>
    </row>
    <row r="7" spans="1:9" ht="50.1" customHeight="1" x14ac:dyDescent="0.25">
      <c r="A7" s="39"/>
      <c r="B7" s="103" t="s">
        <v>95</v>
      </c>
      <c r="C7" s="104" t="s">
        <v>96</v>
      </c>
      <c r="D7" s="69"/>
      <c r="E7" s="40" t="s">
        <v>32</v>
      </c>
      <c r="F7" s="42">
        <v>1</v>
      </c>
      <c r="G7" s="42">
        <v>58</v>
      </c>
      <c r="H7" s="42">
        <v>5.8</v>
      </c>
      <c r="I7" s="43">
        <v>23.5</v>
      </c>
    </row>
    <row r="8" spans="1:9" ht="50.1" customHeight="1" x14ac:dyDescent="0.25">
      <c r="A8" s="39"/>
      <c r="B8" s="103" t="s">
        <v>97</v>
      </c>
      <c r="C8" s="104" t="s">
        <v>98</v>
      </c>
      <c r="D8" s="69"/>
      <c r="E8" s="40" t="s">
        <v>32</v>
      </c>
      <c r="F8" s="42">
        <v>1</v>
      </c>
      <c r="G8" s="42">
        <v>58</v>
      </c>
      <c r="H8" s="42">
        <v>5.8</v>
      </c>
      <c r="I8" s="43">
        <v>28.2</v>
      </c>
    </row>
    <row r="9" spans="1:9" ht="50.1" customHeight="1" x14ac:dyDescent="0.25">
      <c r="A9" s="39"/>
      <c r="B9" s="103" t="s">
        <v>99</v>
      </c>
      <c r="C9" s="104" t="s">
        <v>100</v>
      </c>
      <c r="D9" s="69"/>
      <c r="E9" s="40" t="s">
        <v>32</v>
      </c>
      <c r="F9" s="42">
        <v>1</v>
      </c>
      <c r="G9" s="42">
        <v>58</v>
      </c>
      <c r="H9" s="42">
        <v>5.8</v>
      </c>
      <c r="I9" s="43">
        <v>39.659999999999997</v>
      </c>
    </row>
    <row r="10" spans="1:9" ht="50.1" customHeight="1" x14ac:dyDescent="0.25">
      <c r="A10" s="39"/>
      <c r="B10" s="103" t="s">
        <v>101</v>
      </c>
      <c r="C10" s="104" t="s">
        <v>102</v>
      </c>
      <c r="D10" s="69"/>
      <c r="E10" s="40" t="s">
        <v>32</v>
      </c>
      <c r="F10" s="42">
        <v>1</v>
      </c>
      <c r="G10" s="42">
        <v>58</v>
      </c>
      <c r="H10" s="42">
        <v>5.8</v>
      </c>
      <c r="I10" s="43">
        <v>47.59</v>
      </c>
    </row>
    <row r="11" spans="1:9" ht="50.1" customHeight="1" x14ac:dyDescent="0.25">
      <c r="A11" s="39"/>
      <c r="B11" s="103" t="s">
        <v>103</v>
      </c>
      <c r="C11" s="104" t="s">
        <v>104</v>
      </c>
      <c r="D11" s="69"/>
      <c r="E11" s="40" t="s">
        <v>32</v>
      </c>
      <c r="F11" s="42">
        <v>1</v>
      </c>
      <c r="G11" s="42">
        <v>58</v>
      </c>
      <c r="H11" s="42">
        <v>5.8</v>
      </c>
      <c r="I11" s="43">
        <v>19.86</v>
      </c>
    </row>
    <row r="12" spans="1:9" ht="50.1" customHeight="1" x14ac:dyDescent="0.25">
      <c r="A12" s="39"/>
      <c r="B12" s="103" t="s">
        <v>105</v>
      </c>
      <c r="C12" s="104" t="s">
        <v>106</v>
      </c>
      <c r="D12" s="69"/>
      <c r="E12" s="40" t="s">
        <v>32</v>
      </c>
      <c r="F12" s="42">
        <v>1</v>
      </c>
      <c r="G12" s="42">
        <v>58</v>
      </c>
      <c r="H12" s="42">
        <v>5.8</v>
      </c>
      <c r="I12" s="43">
        <v>23.83</v>
      </c>
    </row>
    <row r="13" spans="1:9" ht="50.1" customHeight="1" x14ac:dyDescent="0.25">
      <c r="A13" s="39">
        <v>16</v>
      </c>
      <c r="B13" s="103" t="s">
        <v>107</v>
      </c>
      <c r="C13" s="104" t="s">
        <v>108</v>
      </c>
      <c r="D13" s="69"/>
      <c r="E13" s="42" t="s">
        <v>32</v>
      </c>
      <c r="F13" s="42">
        <v>1</v>
      </c>
      <c r="G13" s="42">
        <v>58</v>
      </c>
      <c r="H13" s="42">
        <v>5.8</v>
      </c>
      <c r="I13" s="43">
        <v>2.44</v>
      </c>
    </row>
    <row r="14" spans="1:9" ht="50.1" customHeight="1" x14ac:dyDescent="0.25">
      <c r="A14" s="39">
        <v>17</v>
      </c>
      <c r="B14" s="103" t="s">
        <v>109</v>
      </c>
      <c r="C14" s="104" t="s">
        <v>110</v>
      </c>
      <c r="D14" s="69"/>
      <c r="E14" s="42" t="s">
        <v>32</v>
      </c>
      <c r="F14" s="42">
        <v>1</v>
      </c>
      <c r="G14" s="42">
        <v>58</v>
      </c>
      <c r="H14" s="42">
        <v>5.8</v>
      </c>
      <c r="I14" s="43">
        <v>2.93</v>
      </c>
    </row>
    <row r="15" spans="1:9" ht="50.1" customHeight="1" x14ac:dyDescent="0.25">
      <c r="A15" s="39">
        <v>19</v>
      </c>
      <c r="B15" s="53" t="s">
        <v>111</v>
      </c>
      <c r="C15" s="105" t="s">
        <v>113</v>
      </c>
      <c r="D15" s="55"/>
      <c r="E15" s="42" t="s">
        <v>30</v>
      </c>
      <c r="F15" s="42">
        <v>1</v>
      </c>
      <c r="G15" s="42">
        <v>10</v>
      </c>
      <c r="H15" s="42"/>
      <c r="I15" s="43">
        <v>105.26</v>
      </c>
    </row>
    <row r="16" spans="1:9" ht="50.1" customHeight="1" x14ac:dyDescent="0.25">
      <c r="A16" s="39">
        <v>20</v>
      </c>
      <c r="B16" s="53" t="s">
        <v>112</v>
      </c>
      <c r="C16" s="105" t="s">
        <v>114</v>
      </c>
      <c r="D16" s="55"/>
      <c r="E16" s="42" t="s">
        <v>30</v>
      </c>
      <c r="F16" s="42">
        <v>1</v>
      </c>
      <c r="G16" s="42">
        <v>1</v>
      </c>
      <c r="H16" s="42"/>
      <c r="I16" s="43">
        <v>126.31</v>
      </c>
    </row>
    <row r="17" spans="1:11" ht="50.1" customHeight="1" x14ac:dyDescent="0.25">
      <c r="A17" s="39">
        <v>21</v>
      </c>
      <c r="B17" s="53" t="s">
        <v>115</v>
      </c>
      <c r="C17" s="102" t="s">
        <v>121</v>
      </c>
      <c r="D17" s="55"/>
      <c r="E17" s="42" t="s">
        <v>65</v>
      </c>
      <c r="F17" s="42">
        <v>1</v>
      </c>
      <c r="G17" s="42">
        <v>1</v>
      </c>
      <c r="H17" s="42"/>
      <c r="I17" s="43">
        <v>8.74</v>
      </c>
    </row>
    <row r="18" spans="1:11" ht="50.1" customHeight="1" x14ac:dyDescent="0.25">
      <c r="A18" s="39">
        <v>22</v>
      </c>
      <c r="B18" s="53" t="s">
        <v>116</v>
      </c>
      <c r="C18" s="102" t="s">
        <v>122</v>
      </c>
      <c r="D18" s="55"/>
      <c r="E18" s="42" t="s">
        <v>65</v>
      </c>
      <c r="F18" s="42">
        <v>1</v>
      </c>
      <c r="G18" s="42">
        <v>1</v>
      </c>
      <c r="H18" s="42"/>
      <c r="I18" s="43">
        <v>8.5399999999999991</v>
      </c>
    </row>
    <row r="19" spans="1:11" ht="50.1" customHeight="1" x14ac:dyDescent="0.25">
      <c r="A19" s="39">
        <v>23</v>
      </c>
      <c r="B19" s="53" t="s">
        <v>117</v>
      </c>
      <c r="C19" s="102" t="s">
        <v>44</v>
      </c>
      <c r="D19" s="55"/>
      <c r="E19" s="42" t="s">
        <v>65</v>
      </c>
      <c r="F19" s="42">
        <v>1</v>
      </c>
      <c r="G19" s="42">
        <v>1</v>
      </c>
      <c r="H19" s="42"/>
      <c r="I19" s="43">
        <v>2.46</v>
      </c>
    </row>
    <row r="20" spans="1:11" ht="50.1" customHeight="1" x14ac:dyDescent="0.25">
      <c r="A20" s="39">
        <v>24</v>
      </c>
      <c r="B20" s="53" t="s">
        <v>118</v>
      </c>
      <c r="C20" s="102" t="s">
        <v>123</v>
      </c>
      <c r="D20" s="55"/>
      <c r="E20" s="42" t="s">
        <v>65</v>
      </c>
      <c r="F20" s="42">
        <v>1</v>
      </c>
      <c r="G20" s="42">
        <v>1</v>
      </c>
      <c r="H20" s="42"/>
      <c r="I20" s="43">
        <v>2.95</v>
      </c>
    </row>
    <row r="21" spans="1:11" ht="50.1" customHeight="1" x14ac:dyDescent="0.25">
      <c r="A21" s="39">
        <v>25</v>
      </c>
      <c r="B21" s="42" t="s">
        <v>119</v>
      </c>
      <c r="C21" s="102" t="s">
        <v>124</v>
      </c>
      <c r="D21" s="55"/>
      <c r="E21" s="42" t="s">
        <v>65</v>
      </c>
      <c r="F21" s="42">
        <v>2</v>
      </c>
      <c r="G21" s="42">
        <v>20</v>
      </c>
      <c r="H21" s="42"/>
      <c r="I21" s="43">
        <v>1.85</v>
      </c>
    </row>
    <row r="22" spans="1:11" ht="50.1" customHeight="1" x14ac:dyDescent="0.25">
      <c r="A22" s="39">
        <v>26</v>
      </c>
      <c r="B22" s="45" t="s">
        <v>120</v>
      </c>
      <c r="C22" s="102" t="s">
        <v>125</v>
      </c>
      <c r="D22" s="46"/>
      <c r="E22" s="42" t="s">
        <v>65</v>
      </c>
      <c r="F22" s="45">
        <v>2</v>
      </c>
      <c r="G22" s="45">
        <v>2</v>
      </c>
      <c r="H22" s="45"/>
      <c r="I22" s="47">
        <v>2.2200000000000002</v>
      </c>
    </row>
    <row r="23" spans="1:11" ht="50.1" customHeight="1" x14ac:dyDescent="0.25">
      <c r="A23" s="42">
        <v>1</v>
      </c>
      <c r="B23" s="103" t="s">
        <v>168</v>
      </c>
      <c r="C23" s="101" t="s">
        <v>169</v>
      </c>
      <c r="D23" s="69"/>
      <c r="E23" s="42" t="s">
        <v>32</v>
      </c>
      <c r="F23" s="42">
        <v>1</v>
      </c>
      <c r="G23" s="39">
        <v>58</v>
      </c>
      <c r="H23" s="42">
        <v>5.8</v>
      </c>
      <c r="I23" s="43">
        <v>1.64</v>
      </c>
    </row>
    <row r="24" spans="1:11" ht="50.1" customHeight="1" x14ac:dyDescent="0.25">
      <c r="A24" s="39"/>
      <c r="B24" s="48" t="s">
        <v>80</v>
      </c>
      <c r="C24" s="95" t="s">
        <v>77</v>
      </c>
      <c r="D24" s="91"/>
      <c r="E24" s="45" t="s">
        <v>71</v>
      </c>
      <c r="F24" s="45">
        <v>6</v>
      </c>
      <c r="G24" s="45">
        <v>1</v>
      </c>
      <c r="H24" s="45"/>
      <c r="I24" s="47">
        <v>0.48</v>
      </c>
    </row>
    <row r="25" spans="1:11" ht="50.1" customHeight="1" x14ac:dyDescent="0.25">
      <c r="A25" s="39"/>
      <c r="B25" s="48" t="s">
        <v>81</v>
      </c>
      <c r="C25" s="95" t="s">
        <v>78</v>
      </c>
      <c r="D25" s="91"/>
      <c r="E25" s="93" t="s">
        <v>71</v>
      </c>
      <c r="F25" s="45">
        <v>2</v>
      </c>
      <c r="G25" s="45">
        <v>1</v>
      </c>
      <c r="H25" s="45"/>
      <c r="I25" s="47">
        <v>0.2</v>
      </c>
    </row>
    <row r="26" spans="1:11" ht="50.1" customHeight="1" x14ac:dyDescent="0.25">
      <c r="A26" s="39">
        <v>34</v>
      </c>
      <c r="B26" s="42" t="s">
        <v>70</v>
      </c>
      <c r="C26" s="49" t="s">
        <v>69</v>
      </c>
      <c r="D26" s="55"/>
      <c r="E26" s="42" t="s">
        <v>68</v>
      </c>
      <c r="F26" s="42"/>
      <c r="G26" s="42">
        <v>200</v>
      </c>
      <c r="H26" s="42"/>
      <c r="I26" s="43">
        <v>0.99</v>
      </c>
    </row>
    <row r="27" spans="1:11" ht="27.95" customHeight="1" x14ac:dyDescent="0.25">
      <c r="A27" s="50" t="s">
        <v>34</v>
      </c>
      <c r="B27" s="38"/>
      <c r="C27" s="38"/>
      <c r="D27" s="50"/>
      <c r="E27" s="50"/>
      <c r="F27" s="50"/>
      <c r="G27" s="50"/>
      <c r="H27" s="50"/>
      <c r="I27" s="51"/>
      <c r="K27" s="52" t="str">
        <f>IF(J27="","",(J27*0.7-#REF!)/(J27*0.7))</f>
        <v/>
      </c>
    </row>
    <row r="28" spans="1:11" ht="51" customHeight="1" x14ac:dyDescent="0.25">
      <c r="A28" s="42">
        <v>1</v>
      </c>
      <c r="B28" s="53" t="s">
        <v>126</v>
      </c>
      <c r="C28" s="54" t="s">
        <v>127</v>
      </c>
      <c r="D28" s="55"/>
      <c r="E28" s="42" t="s">
        <v>32</v>
      </c>
      <c r="F28" s="42">
        <v>1</v>
      </c>
      <c r="G28" s="42">
        <v>23.2</v>
      </c>
      <c r="H28" s="42">
        <v>5.8</v>
      </c>
      <c r="I28" s="56">
        <v>32.619999999999997</v>
      </c>
    </row>
    <row r="29" spans="1:11" ht="51" customHeight="1" x14ac:dyDescent="0.25">
      <c r="A29" s="42">
        <v>6</v>
      </c>
      <c r="B29" s="53" t="s">
        <v>130</v>
      </c>
      <c r="C29" s="102" t="s">
        <v>132</v>
      </c>
      <c r="D29" s="64"/>
      <c r="E29" s="42" t="s">
        <v>33</v>
      </c>
      <c r="F29" s="42">
        <v>1</v>
      </c>
      <c r="G29" s="42">
        <v>1</v>
      </c>
      <c r="H29" s="42"/>
      <c r="I29" s="56">
        <v>22.77</v>
      </c>
    </row>
    <row r="30" spans="1:11" ht="51" customHeight="1" x14ac:dyDescent="0.25">
      <c r="A30" s="42">
        <v>2</v>
      </c>
      <c r="B30" s="53" t="s">
        <v>131</v>
      </c>
      <c r="C30" s="102" t="s">
        <v>133</v>
      </c>
      <c r="D30" s="64"/>
      <c r="E30" s="42" t="s">
        <v>33</v>
      </c>
      <c r="F30" s="42">
        <v>1</v>
      </c>
      <c r="G30" s="42">
        <v>1</v>
      </c>
      <c r="H30" s="42"/>
      <c r="I30" s="56">
        <v>11.08</v>
      </c>
    </row>
    <row r="31" spans="1:11" ht="51" customHeight="1" x14ac:dyDescent="0.25">
      <c r="A31" s="42"/>
      <c r="B31" s="53" t="s">
        <v>134</v>
      </c>
      <c r="C31" s="102" t="s">
        <v>135</v>
      </c>
      <c r="D31" s="64"/>
      <c r="E31" s="42" t="s">
        <v>33</v>
      </c>
      <c r="F31" s="42">
        <v>1</v>
      </c>
      <c r="G31" s="42">
        <v>1</v>
      </c>
      <c r="H31" s="42"/>
      <c r="I31" s="56">
        <v>11.08</v>
      </c>
    </row>
    <row r="32" spans="1:11" ht="51" customHeight="1" x14ac:dyDescent="0.25">
      <c r="A32" s="42"/>
      <c r="B32" s="53" t="s">
        <v>136</v>
      </c>
      <c r="C32" s="102" t="s">
        <v>137</v>
      </c>
      <c r="D32" s="39"/>
      <c r="E32" s="42" t="s">
        <v>32</v>
      </c>
      <c r="F32" s="42">
        <v>1</v>
      </c>
      <c r="G32" s="42">
        <v>58</v>
      </c>
      <c r="H32" s="42">
        <v>5.8</v>
      </c>
      <c r="I32" s="56">
        <v>2.34</v>
      </c>
    </row>
    <row r="33" spans="1:9" ht="51" customHeight="1" x14ac:dyDescent="0.25">
      <c r="A33" s="42">
        <v>3</v>
      </c>
      <c r="B33" s="53" t="s">
        <v>128</v>
      </c>
      <c r="C33" s="54" t="s">
        <v>35</v>
      </c>
      <c r="D33" s="39"/>
      <c r="E33" s="42" t="s">
        <v>33</v>
      </c>
      <c r="F33" s="42">
        <v>1</v>
      </c>
      <c r="G33" s="42">
        <v>10</v>
      </c>
      <c r="H33" s="42"/>
      <c r="I33" s="56">
        <v>8.18</v>
      </c>
    </row>
    <row r="34" spans="1:9" ht="51" customHeight="1" x14ac:dyDescent="0.25">
      <c r="A34" s="42">
        <v>4</v>
      </c>
      <c r="B34" s="53" t="s">
        <v>138</v>
      </c>
      <c r="C34" s="54" t="s">
        <v>129</v>
      </c>
      <c r="D34" s="64"/>
      <c r="E34" s="42" t="s">
        <v>33</v>
      </c>
      <c r="F34" s="42">
        <v>1</v>
      </c>
      <c r="G34" s="42">
        <v>10</v>
      </c>
      <c r="H34" s="42"/>
      <c r="I34" s="56">
        <v>5.38</v>
      </c>
    </row>
    <row r="35" spans="1:9" ht="51" customHeight="1" x14ac:dyDescent="0.25">
      <c r="A35" s="42"/>
      <c r="B35" s="53" t="s">
        <v>177</v>
      </c>
      <c r="C35" s="109" t="s">
        <v>182</v>
      </c>
      <c r="D35" s="111"/>
      <c r="E35" s="42" t="s">
        <v>33</v>
      </c>
      <c r="F35" s="42">
        <v>1</v>
      </c>
      <c r="G35" s="42">
        <v>10</v>
      </c>
      <c r="H35" s="45"/>
      <c r="I35" s="110">
        <v>3.69</v>
      </c>
    </row>
    <row r="36" spans="1:9" ht="51" customHeight="1" x14ac:dyDescent="0.25">
      <c r="A36" s="39"/>
      <c r="B36" s="48" t="s">
        <v>82</v>
      </c>
      <c r="C36" s="95" t="s">
        <v>79</v>
      </c>
      <c r="D36" s="91"/>
      <c r="E36" s="93" t="s">
        <v>71</v>
      </c>
      <c r="F36" s="45">
        <v>2</v>
      </c>
      <c r="G36" s="45">
        <v>1</v>
      </c>
      <c r="H36" s="45"/>
      <c r="I36" s="47">
        <v>0.2</v>
      </c>
    </row>
    <row r="37" spans="1:9" s="57" customFormat="1" ht="30" customHeight="1" x14ac:dyDescent="0.25">
      <c r="A37" s="50" t="s">
        <v>36</v>
      </c>
      <c r="B37" s="38"/>
      <c r="C37" s="38"/>
      <c r="D37" s="50"/>
      <c r="E37" s="50"/>
      <c r="F37" s="50"/>
      <c r="G37" s="50"/>
      <c r="H37" s="50"/>
      <c r="I37" s="51"/>
    </row>
    <row r="38" spans="1:9" s="57" customFormat="1" ht="50.1" customHeight="1" x14ac:dyDescent="0.25">
      <c r="A38" s="39">
        <v>1</v>
      </c>
      <c r="B38" s="103" t="s">
        <v>139</v>
      </c>
      <c r="C38" s="60" t="s">
        <v>141</v>
      </c>
      <c r="D38" s="69"/>
      <c r="E38" s="39" t="s">
        <v>32</v>
      </c>
      <c r="F38" s="39"/>
      <c r="G38" s="39">
        <v>58</v>
      </c>
      <c r="H38" s="39">
        <v>5.8</v>
      </c>
      <c r="I38" s="43">
        <v>29.24</v>
      </c>
    </row>
    <row r="39" spans="1:9" s="57" customFormat="1" ht="50.1" customHeight="1" x14ac:dyDescent="0.25">
      <c r="A39" s="39"/>
      <c r="B39" s="103" t="s">
        <v>140</v>
      </c>
      <c r="C39" s="60" t="s">
        <v>142</v>
      </c>
      <c r="D39" s="69"/>
      <c r="E39" s="39" t="s">
        <v>32</v>
      </c>
      <c r="F39" s="39"/>
      <c r="G39" s="39">
        <v>58</v>
      </c>
      <c r="H39" s="39">
        <v>5.8</v>
      </c>
      <c r="I39" s="43">
        <v>35.090000000000003</v>
      </c>
    </row>
    <row r="40" spans="1:9" s="57" customFormat="1" ht="50.1" customHeight="1" x14ac:dyDescent="0.25">
      <c r="A40" s="39"/>
      <c r="B40" s="103" t="s">
        <v>143</v>
      </c>
      <c r="C40" s="60" t="s">
        <v>144</v>
      </c>
      <c r="D40" s="69"/>
      <c r="E40" s="39" t="s">
        <v>32</v>
      </c>
      <c r="F40" s="39"/>
      <c r="G40" s="39">
        <v>58</v>
      </c>
      <c r="H40" s="39">
        <v>5.8</v>
      </c>
      <c r="I40" s="43">
        <v>11</v>
      </c>
    </row>
    <row r="41" spans="1:9" s="57" customFormat="1" ht="50.1" customHeight="1" x14ac:dyDescent="0.25">
      <c r="A41" s="39"/>
      <c r="B41" s="103" t="s">
        <v>145</v>
      </c>
      <c r="C41" s="60" t="s">
        <v>146</v>
      </c>
      <c r="D41" s="69"/>
      <c r="E41" s="39" t="s">
        <v>32</v>
      </c>
      <c r="F41" s="39"/>
      <c r="G41" s="39">
        <v>58</v>
      </c>
      <c r="H41" s="39">
        <v>5.8</v>
      </c>
      <c r="I41" s="43">
        <v>13.2</v>
      </c>
    </row>
    <row r="42" spans="1:9" s="57" customFormat="1" ht="50.1" customHeight="1" x14ac:dyDescent="0.25">
      <c r="A42" s="39"/>
      <c r="B42" s="103" t="s">
        <v>147</v>
      </c>
      <c r="C42" s="104" t="s">
        <v>148</v>
      </c>
      <c r="D42" s="69"/>
      <c r="E42" s="39" t="s">
        <v>32</v>
      </c>
      <c r="F42" s="39"/>
      <c r="G42" s="39">
        <v>58</v>
      </c>
      <c r="H42" s="39">
        <v>5.8</v>
      </c>
      <c r="I42" s="43">
        <v>3.66</v>
      </c>
    </row>
    <row r="43" spans="1:9" s="57" customFormat="1" ht="50.1" customHeight="1" thickBot="1" x14ac:dyDescent="0.3">
      <c r="A43" s="39"/>
      <c r="B43" s="103" t="s">
        <v>149</v>
      </c>
      <c r="C43" s="104" t="s">
        <v>150</v>
      </c>
      <c r="D43" s="69"/>
      <c r="E43" s="39" t="s">
        <v>32</v>
      </c>
      <c r="F43" s="39"/>
      <c r="G43" s="39">
        <v>58</v>
      </c>
      <c r="H43" s="39">
        <v>5.8</v>
      </c>
      <c r="I43" s="43">
        <v>4.3899999999999997</v>
      </c>
    </row>
    <row r="44" spans="1:9" s="57" customFormat="1" ht="50.1" customHeight="1" x14ac:dyDescent="0.25">
      <c r="A44" s="39">
        <v>2</v>
      </c>
      <c r="B44" s="44" t="s">
        <v>151</v>
      </c>
      <c r="C44" s="106" t="s">
        <v>152</v>
      </c>
      <c r="D44" s="69"/>
      <c r="E44" s="39" t="s">
        <v>32</v>
      </c>
      <c r="F44" s="39"/>
      <c r="G44" s="39">
        <v>58</v>
      </c>
      <c r="H44" s="39">
        <v>5.8</v>
      </c>
      <c r="I44" s="43">
        <v>6.15</v>
      </c>
    </row>
    <row r="45" spans="1:9" s="57" customFormat="1" ht="50.1" customHeight="1" x14ac:dyDescent="0.25">
      <c r="A45" s="39"/>
      <c r="B45" s="103" t="s">
        <v>153</v>
      </c>
      <c r="C45" s="60" t="s">
        <v>40</v>
      </c>
      <c r="D45" s="69"/>
      <c r="E45" s="39" t="s">
        <v>30</v>
      </c>
      <c r="F45" s="39"/>
      <c r="G45" s="39"/>
      <c r="H45" s="39"/>
      <c r="I45" s="43">
        <v>3.69</v>
      </c>
    </row>
    <row r="46" spans="1:9" s="57" customFormat="1" ht="50.1" customHeight="1" x14ac:dyDescent="0.25">
      <c r="A46" s="39"/>
      <c r="B46" s="103" t="s">
        <v>184</v>
      </c>
      <c r="C46" s="60" t="s">
        <v>185</v>
      </c>
      <c r="D46" s="69"/>
      <c r="E46" s="39" t="s">
        <v>30</v>
      </c>
      <c r="F46" s="39"/>
      <c r="G46" s="39"/>
      <c r="H46" s="39"/>
      <c r="I46" s="43">
        <v>3.69</v>
      </c>
    </row>
    <row r="47" spans="1:9" s="57" customFormat="1" ht="50.1" customHeight="1" x14ac:dyDescent="0.25">
      <c r="A47" s="39"/>
      <c r="B47" s="59" t="s">
        <v>39</v>
      </c>
      <c r="C47" s="60" t="s">
        <v>183</v>
      </c>
      <c r="D47" s="69"/>
      <c r="E47" s="39" t="s">
        <v>30</v>
      </c>
      <c r="F47" s="39"/>
      <c r="G47" s="39">
        <v>58</v>
      </c>
      <c r="H47" s="39">
        <v>5.8</v>
      </c>
      <c r="I47" s="43">
        <v>7.38</v>
      </c>
    </row>
    <row r="48" spans="1:9" s="57" customFormat="1" ht="50.1" customHeight="1" x14ac:dyDescent="0.25">
      <c r="A48" s="39"/>
      <c r="B48" s="59" t="s">
        <v>154</v>
      </c>
      <c r="C48" s="103" t="s">
        <v>155</v>
      </c>
      <c r="D48" s="69"/>
      <c r="E48" s="39" t="s">
        <v>32</v>
      </c>
      <c r="F48" s="39"/>
      <c r="G48" s="39">
        <v>58</v>
      </c>
      <c r="H48" s="39">
        <v>5.8</v>
      </c>
      <c r="I48" s="43">
        <v>0.86</v>
      </c>
    </row>
    <row r="49" spans="1:9" s="57" customFormat="1" ht="50.1" customHeight="1" thickBot="1" x14ac:dyDescent="0.3">
      <c r="A49" s="39"/>
      <c r="B49" s="59" t="s">
        <v>37</v>
      </c>
      <c r="C49" s="107" t="s">
        <v>156</v>
      </c>
      <c r="D49" s="69"/>
      <c r="E49" s="39" t="s">
        <v>33</v>
      </c>
      <c r="F49" s="39"/>
      <c r="G49" s="39">
        <v>58</v>
      </c>
      <c r="H49" s="39">
        <v>5.8</v>
      </c>
      <c r="I49" s="43">
        <v>0.92</v>
      </c>
    </row>
    <row r="50" spans="1:9" s="57" customFormat="1" ht="50.1" customHeight="1" x14ac:dyDescent="0.25">
      <c r="A50" s="39"/>
      <c r="B50" s="59" t="s">
        <v>158</v>
      </c>
      <c r="C50" s="101" t="s">
        <v>157</v>
      </c>
      <c r="D50" s="69"/>
      <c r="E50" s="39" t="s">
        <v>159</v>
      </c>
      <c r="F50" s="39"/>
      <c r="G50" s="39">
        <v>58</v>
      </c>
      <c r="H50" s="39">
        <v>5.8</v>
      </c>
      <c r="I50" s="43">
        <v>33.85</v>
      </c>
    </row>
    <row r="51" spans="1:9" ht="32.1" customHeight="1" x14ac:dyDescent="0.25">
      <c r="A51" s="62" t="s">
        <v>41</v>
      </c>
      <c r="B51" s="62"/>
      <c r="C51" s="62"/>
      <c r="D51" s="62"/>
      <c r="E51" s="62"/>
      <c r="F51" s="62"/>
      <c r="G51" s="62"/>
      <c r="H51" s="62"/>
      <c r="I51" s="63"/>
    </row>
    <row r="52" spans="1:9" ht="50.1" customHeight="1" x14ac:dyDescent="0.25">
      <c r="A52" s="39">
        <v>1</v>
      </c>
      <c r="B52" s="103" t="s">
        <v>160</v>
      </c>
      <c r="C52" s="102" t="s">
        <v>161</v>
      </c>
      <c r="D52" s="39"/>
      <c r="E52" s="39" t="s">
        <v>32</v>
      </c>
      <c r="F52" s="39"/>
      <c r="G52" s="39">
        <v>58</v>
      </c>
      <c r="H52" s="39">
        <v>5.8</v>
      </c>
      <c r="I52" s="43">
        <v>27.78</v>
      </c>
    </row>
    <row r="53" spans="1:9" ht="50.1" customHeight="1" x14ac:dyDescent="0.25">
      <c r="A53" s="39">
        <v>1</v>
      </c>
      <c r="B53" s="103" t="s">
        <v>162</v>
      </c>
      <c r="C53" s="102" t="s">
        <v>163</v>
      </c>
      <c r="D53" s="39"/>
      <c r="E53" s="39" t="s">
        <v>32</v>
      </c>
      <c r="F53" s="39">
        <v>1</v>
      </c>
      <c r="G53" s="39">
        <v>58</v>
      </c>
      <c r="H53" s="39">
        <v>5.8</v>
      </c>
      <c r="I53" s="43">
        <v>27.78</v>
      </c>
    </row>
    <row r="54" spans="1:9" ht="50.1" customHeight="1" x14ac:dyDescent="0.25">
      <c r="A54" s="39">
        <v>1</v>
      </c>
      <c r="B54" s="103" t="s">
        <v>164</v>
      </c>
      <c r="C54" s="102" t="s">
        <v>165</v>
      </c>
      <c r="D54" s="39"/>
      <c r="E54" s="39" t="s">
        <v>32</v>
      </c>
      <c r="F54" s="39">
        <v>1</v>
      </c>
      <c r="G54" s="39">
        <v>58</v>
      </c>
      <c r="H54" s="39">
        <v>5.8</v>
      </c>
      <c r="I54" s="43">
        <v>2.5099999999999998</v>
      </c>
    </row>
    <row r="55" spans="1:9" ht="50.1" customHeight="1" x14ac:dyDescent="0.25">
      <c r="A55" s="39">
        <v>1</v>
      </c>
      <c r="B55" s="103" t="s">
        <v>166</v>
      </c>
      <c r="C55" s="102" t="s">
        <v>167</v>
      </c>
      <c r="D55" s="39"/>
      <c r="E55" s="39" t="s">
        <v>32</v>
      </c>
      <c r="F55" s="39">
        <v>1</v>
      </c>
      <c r="G55" s="39">
        <v>58</v>
      </c>
      <c r="H55" s="39">
        <v>5.8</v>
      </c>
      <c r="I55" s="43">
        <v>2.5099999999999998</v>
      </c>
    </row>
    <row r="56" spans="1:9" ht="50.1" customHeight="1" x14ac:dyDescent="0.25">
      <c r="A56" s="42">
        <v>1</v>
      </c>
      <c r="B56" s="103" t="s">
        <v>170</v>
      </c>
      <c r="C56" s="102" t="s">
        <v>171</v>
      </c>
      <c r="D56" s="39"/>
      <c r="E56" s="42" t="s">
        <v>65</v>
      </c>
      <c r="F56" s="42">
        <v>1</v>
      </c>
      <c r="G56" s="39"/>
      <c r="H56" s="42"/>
      <c r="I56" s="43">
        <v>2.46</v>
      </c>
    </row>
    <row r="57" spans="1:9" ht="50.1" customHeight="1" x14ac:dyDescent="0.25">
      <c r="A57" s="42">
        <v>2</v>
      </c>
      <c r="B57" s="103" t="s">
        <v>179</v>
      </c>
      <c r="C57" s="101" t="s">
        <v>172</v>
      </c>
      <c r="D57" s="39"/>
      <c r="E57" s="40" t="s">
        <v>71</v>
      </c>
      <c r="F57" s="42">
        <v>1</v>
      </c>
      <c r="G57" s="40">
        <v>1</v>
      </c>
      <c r="H57" s="42"/>
      <c r="I57" s="43">
        <v>6.77</v>
      </c>
    </row>
    <row r="58" spans="1:9" ht="50.1" customHeight="1" x14ac:dyDescent="0.25">
      <c r="A58" s="42"/>
      <c r="B58" s="103" t="s">
        <v>180</v>
      </c>
      <c r="C58" s="101" t="s">
        <v>178</v>
      </c>
      <c r="D58" s="39"/>
      <c r="E58" s="40" t="s">
        <v>71</v>
      </c>
      <c r="F58" s="42">
        <v>1</v>
      </c>
      <c r="G58" s="40">
        <v>1</v>
      </c>
      <c r="H58" s="42"/>
      <c r="I58" s="43">
        <v>6.77</v>
      </c>
    </row>
    <row r="59" spans="1:9" ht="50.1" customHeight="1" x14ac:dyDescent="0.25">
      <c r="A59" s="39"/>
      <c r="B59" s="61" t="s">
        <v>83</v>
      </c>
      <c r="C59" s="95" t="s">
        <v>84</v>
      </c>
      <c r="D59" s="39"/>
      <c r="E59" s="39" t="s">
        <v>71</v>
      </c>
      <c r="F59" s="39">
        <v>1</v>
      </c>
      <c r="G59" s="39">
        <v>1</v>
      </c>
      <c r="H59" s="39"/>
      <c r="I59" s="43">
        <v>0.64</v>
      </c>
    </row>
    <row r="60" spans="1:9" ht="50.1" customHeight="1" x14ac:dyDescent="0.25">
      <c r="A60" s="39">
        <v>6</v>
      </c>
      <c r="B60" s="61" t="s">
        <v>173</v>
      </c>
      <c r="C60" s="61" t="s">
        <v>181</v>
      </c>
      <c r="D60" s="64"/>
      <c r="E60" s="39" t="s">
        <v>65</v>
      </c>
      <c r="F60" s="39"/>
      <c r="G60" s="39"/>
      <c r="H60" s="39"/>
      <c r="I60" s="43">
        <v>18.46</v>
      </c>
    </row>
    <row r="61" spans="1:9" ht="50.1" customHeight="1" x14ac:dyDescent="0.25">
      <c r="A61" s="39">
        <v>5</v>
      </c>
      <c r="B61" s="61" t="s">
        <v>174</v>
      </c>
      <c r="C61" s="61" t="s">
        <v>42</v>
      </c>
      <c r="D61" s="64"/>
      <c r="E61" s="39" t="s">
        <v>32</v>
      </c>
      <c r="F61" s="39">
        <v>1</v>
      </c>
      <c r="G61" s="39">
        <v>250</v>
      </c>
      <c r="H61" s="39">
        <v>5.8</v>
      </c>
      <c r="I61" s="43">
        <v>3.69</v>
      </c>
    </row>
    <row r="62" spans="1:9" x14ac:dyDescent="0.25">
      <c r="A62" s="39">
        <v>8</v>
      </c>
      <c r="B62" s="61"/>
      <c r="C62" s="61"/>
      <c r="D62" s="39"/>
      <c r="E62" s="39"/>
      <c r="F62" s="39"/>
      <c r="G62" s="39"/>
      <c r="H62" s="39"/>
      <c r="I62" s="43"/>
    </row>
    <row r="64" spans="1:9" x14ac:dyDescent="0.25">
      <c r="B64" s="64" t="s">
        <v>43</v>
      </c>
    </row>
    <row r="65" spans="1:4" x14ac:dyDescent="0.25">
      <c r="B65" s="64" t="s">
        <v>175</v>
      </c>
    </row>
    <row r="67" spans="1:4" ht="51" customHeight="1" x14ac:dyDescent="0.25">
      <c r="A67" s="42"/>
      <c r="B67" s="76" t="s">
        <v>75</v>
      </c>
      <c r="C67" s="77" t="s">
        <v>57</v>
      </c>
      <c r="D67" s="56">
        <v>67.650000000000006</v>
      </c>
    </row>
    <row r="68" spans="1:4" ht="51" customHeight="1" x14ac:dyDescent="0.25">
      <c r="A68" s="42"/>
      <c r="B68" s="76" t="s">
        <v>74</v>
      </c>
      <c r="C68" s="77" t="s">
        <v>58</v>
      </c>
      <c r="D68" s="56">
        <v>146.85</v>
      </c>
    </row>
    <row r="69" spans="1:4" ht="51" customHeight="1" x14ac:dyDescent="0.25">
      <c r="A69" s="42"/>
      <c r="B69" s="76" t="s">
        <v>76</v>
      </c>
      <c r="C69" s="77" t="s">
        <v>59</v>
      </c>
      <c r="D69" s="56">
        <v>146.85</v>
      </c>
    </row>
    <row r="70" spans="1:4" ht="51" customHeight="1" x14ac:dyDescent="0.25">
      <c r="A70" s="42"/>
      <c r="B70" s="76" t="s">
        <v>63</v>
      </c>
      <c r="C70" s="77" t="s">
        <v>64</v>
      </c>
      <c r="D70" s="56">
        <v>31.35</v>
      </c>
    </row>
    <row r="71" spans="1:4" ht="51" customHeight="1" x14ac:dyDescent="0.25">
      <c r="A71" s="42"/>
      <c r="B71" s="54" t="s">
        <v>48</v>
      </c>
      <c r="C71" s="53"/>
      <c r="D71" s="56"/>
    </row>
    <row r="72" spans="1:4" ht="51" customHeight="1" x14ac:dyDescent="0.25">
      <c r="A72" s="42"/>
      <c r="B72" s="54" t="s">
        <v>45</v>
      </c>
      <c r="C72" s="77" t="s">
        <v>60</v>
      </c>
      <c r="D72" s="56">
        <v>22</v>
      </c>
    </row>
    <row r="73" spans="1:4" ht="51" customHeight="1" x14ac:dyDescent="0.25">
      <c r="A73" s="42"/>
      <c r="B73" s="54" t="s">
        <v>46</v>
      </c>
      <c r="C73" s="77" t="s">
        <v>61</v>
      </c>
      <c r="D73" s="56">
        <v>26</v>
      </c>
    </row>
    <row r="74" spans="1:4" ht="51" customHeight="1" x14ac:dyDescent="0.25">
      <c r="A74" s="42"/>
      <c r="B74" s="54" t="s">
        <v>47</v>
      </c>
      <c r="C74" s="77" t="s">
        <v>62</v>
      </c>
      <c r="D74" s="56">
        <v>30</v>
      </c>
    </row>
    <row r="76" spans="1:4" ht="28.5" x14ac:dyDescent="0.25">
      <c r="A76" s="42"/>
      <c r="B76" s="60" t="s">
        <v>73</v>
      </c>
      <c r="C76" s="75" t="s">
        <v>38</v>
      </c>
      <c r="D76" s="56">
        <v>7.66</v>
      </c>
    </row>
    <row r="77" spans="1:4" ht="28.5" x14ac:dyDescent="0.25">
      <c r="A77" s="64"/>
      <c r="B77" s="75" t="s">
        <v>55</v>
      </c>
      <c r="C77" s="75"/>
      <c r="D77" s="64">
        <v>0</v>
      </c>
    </row>
  </sheetData>
  <conditionalFormatting sqref="B16:B17">
    <cfRule type="duplicateValues" dxfId="30" priority="75"/>
  </conditionalFormatting>
  <conditionalFormatting sqref="B18">
    <cfRule type="duplicateValues" dxfId="29" priority="73"/>
  </conditionalFormatting>
  <conditionalFormatting sqref="B19:B20">
    <cfRule type="duplicateValues" dxfId="28" priority="72"/>
  </conditionalFormatting>
  <conditionalFormatting sqref="B24">
    <cfRule type="duplicateValues" dxfId="27" priority="51"/>
  </conditionalFormatting>
  <conditionalFormatting sqref="B25">
    <cfRule type="duplicateValues" dxfId="26" priority="46"/>
  </conditionalFormatting>
  <conditionalFormatting sqref="B36">
    <cfRule type="duplicateValues" dxfId="25" priority="33"/>
  </conditionalFormatting>
  <conditionalFormatting sqref="B44">
    <cfRule type="duplicateValues" dxfId="24" priority="6"/>
  </conditionalFormatting>
  <conditionalFormatting sqref="B67:B70">
    <cfRule type="duplicateValues" dxfId="23" priority="55"/>
  </conditionalFormatting>
  <conditionalFormatting sqref="B5:C14">
    <cfRule type="duplicateValues" dxfId="22" priority="17"/>
  </conditionalFormatting>
  <conditionalFormatting sqref="B23:C23 B52:C58">
    <cfRule type="duplicateValues" dxfId="21" priority="1"/>
  </conditionalFormatting>
  <conditionalFormatting sqref="B38:C46">
    <cfRule type="duplicateValues" dxfId="20" priority="4"/>
  </conditionalFormatting>
  <conditionalFormatting sqref="B44:C44">
    <cfRule type="duplicateValues" dxfId="19" priority="7"/>
  </conditionalFormatting>
  <conditionalFormatting sqref="B59:C59">
    <cfRule type="duplicateValues" dxfId="18" priority="23"/>
  </conditionalFormatting>
  <conditionalFormatting sqref="B78:C1048576 B15 B1:C2 B3:B4 B37:C37 B51:C51 B21:B22 B71:C71 B75:C75 B72:B74 B26:C28 B60:C66 B33:C35 B29:B32 B47:C47 B48:B50">
    <cfRule type="duplicateValues" dxfId="17" priority="77"/>
  </conditionalFormatting>
  <conditionalFormatting sqref="C5:C6">
    <cfRule type="duplicateValues" dxfId="16" priority="18"/>
  </conditionalFormatting>
  <conditionalFormatting sqref="C15:C16">
    <cfRule type="duplicateValues" dxfId="15" priority="15"/>
    <cfRule type="duplicateValues" dxfId="14" priority="16"/>
  </conditionalFormatting>
  <conditionalFormatting sqref="C17:C22">
    <cfRule type="duplicateValues" dxfId="13" priority="14"/>
  </conditionalFormatting>
  <conditionalFormatting sqref="C24:C25">
    <cfRule type="duplicateValues" dxfId="12" priority="34"/>
  </conditionalFormatting>
  <conditionalFormatting sqref="C29">
    <cfRule type="duplicateValues" dxfId="11" priority="13"/>
  </conditionalFormatting>
  <conditionalFormatting sqref="C30">
    <cfRule type="duplicateValues" dxfId="10" priority="12"/>
  </conditionalFormatting>
  <conditionalFormatting sqref="C31">
    <cfRule type="duplicateValues" dxfId="9" priority="11"/>
  </conditionalFormatting>
  <conditionalFormatting sqref="C32">
    <cfRule type="duplicateValues" dxfId="8" priority="10"/>
  </conditionalFormatting>
  <conditionalFormatting sqref="C36">
    <cfRule type="duplicateValues" dxfId="7" priority="32"/>
  </conditionalFormatting>
  <conditionalFormatting sqref="C38:C39">
    <cfRule type="duplicateValues" dxfId="6" priority="9"/>
  </conditionalFormatting>
  <conditionalFormatting sqref="C40:C41">
    <cfRule type="duplicateValues" dxfId="5" priority="8"/>
  </conditionalFormatting>
  <conditionalFormatting sqref="C45:C46">
    <cfRule type="duplicateValues" dxfId="4" priority="5"/>
  </conditionalFormatting>
  <conditionalFormatting sqref="C48:C49">
    <cfRule type="duplicateValues" dxfId="3" priority="3"/>
  </conditionalFormatting>
  <conditionalFormatting sqref="C50">
    <cfRule type="duplicateValues" dxfId="2" priority="2"/>
  </conditionalFormatting>
  <conditionalFormatting sqref="C67:C70">
    <cfRule type="duplicateValues" dxfId="1" priority="54"/>
  </conditionalFormatting>
  <conditionalFormatting sqref="C72:C74">
    <cfRule type="duplicateValues" dxfId="0" priority="53"/>
  </conditionalFormatting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66f90-537d-48ea-91f3-00a8cbb5901b">
      <Terms xmlns="http://schemas.microsoft.com/office/infopath/2007/PartnerControls"/>
    </lcf76f155ced4ddcb4097134ff3c332f>
    <TaxCatchAll xmlns="8546afc4-4347-4732-a064-1eff9d16e0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E71FB3A784964BBA681DDE3B13AC75" ma:contentTypeVersion="20" ma:contentTypeDescription="Creare un nuovo documento." ma:contentTypeScope="" ma:versionID="db2233d422434e0fdccaab2d5f05d3df">
  <xsd:schema xmlns:xsd="http://www.w3.org/2001/XMLSchema" xmlns:xs="http://www.w3.org/2001/XMLSchema" xmlns:p="http://schemas.microsoft.com/office/2006/metadata/properties" xmlns:ns2="23c66f90-537d-48ea-91f3-00a8cbb5901b" xmlns:ns3="8546afc4-4347-4732-a064-1eff9d16e00c" targetNamespace="http://schemas.microsoft.com/office/2006/metadata/properties" ma:root="true" ma:fieldsID="994addde3fbb8aaa37b4b0d7bc56a185" ns2:_="" ns3:_="">
    <xsd:import namespace="23c66f90-537d-48ea-91f3-00a8cbb5901b"/>
    <xsd:import namespace="8546afc4-4347-4732-a064-1eff9d16e0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66f90-537d-48ea-91f3-00a8cbb59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d829f49c-e95a-4af7-89e7-5a2b1e5f15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6afc4-4347-4732-a064-1eff9d16e00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a1cd90c-9d2c-4c4e-ac72-b23a647a45a0}" ma:internalName="TaxCatchAll" ma:showField="CatchAllData" ma:web="8546afc4-4347-4732-a064-1eff9d16e0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FF9B22-8554-4895-AD7A-1A95DDDC17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603ED-AEDF-48F1-8AB0-E1B327AD5DBE}">
  <ds:schemaRefs>
    <ds:schemaRef ds:uri="http://schemas.microsoft.com/office/2006/metadata/properties"/>
    <ds:schemaRef ds:uri="http://schemas.microsoft.com/office/2006/documentManagement/types"/>
    <ds:schemaRef ds:uri="23c66f90-537d-48ea-91f3-00a8cbb5901b"/>
    <ds:schemaRef ds:uri="http://purl.org/dc/elements/1.1/"/>
    <ds:schemaRef ds:uri="8546afc4-4347-4732-a064-1eff9d16e00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607D97B-37C3-423F-A7FF-5E33A2202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66f90-537d-48ea-91f3-00a8cbb5901b"/>
    <ds:schemaRef ds:uri="8546afc4-4347-4732-a064-1eff9d16e0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120 mm Motore Zip</vt:lpstr>
      <vt:lpstr>120 mm Motore Zip GRIGLIA</vt:lpstr>
      <vt:lpstr>Dati</vt:lpstr>
      <vt:lpstr>'120 mm Motore Zip GRIGLIA'!Area_stampa</vt:lpstr>
      <vt:lpstr>Colore</vt:lpstr>
      <vt:lpstr>Motore</vt:lpstr>
      <vt:lpstr>Perno</vt:lpstr>
      <vt:lpstr>Telecomando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Guest</dc:creator>
  <cp:lastModifiedBy>Federico Bragaglia</cp:lastModifiedBy>
  <cp:lastPrinted>2023-10-21T16:00:33Z</cp:lastPrinted>
  <dcterms:created xsi:type="dcterms:W3CDTF">2015-11-07T15:48:26Z</dcterms:created>
  <dcterms:modified xsi:type="dcterms:W3CDTF">2024-11-07T05:23:52Z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0x01010011E71FB3A784964BBA681DDE3B13AC75</vt:lpwstr>
  </property>
  <property fmtid="{D5CDD505-2E9C-101B-9397-08002B2CF9AE}" pid="3" name="Order">
    <vt:r8>3700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MediaServiceImageTags">
    <vt:lpwstr/>
  </property>
</Properties>
</file>