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wellmoresrl.sharepoint.com/sites/Tende/Documenti condivisi/A - One Drive Plastind's/F - Tende a Rullo per Esterno/"/>
    </mc:Choice>
  </mc:AlternateContent>
  <xr:revisionPtr revIDLastSave="22" documentId="13_ncr:1_{6CD0210E-E897-46C4-8105-321980695903}" xr6:coauthVersionLast="47" xr6:coauthVersionMax="47" xr10:uidLastSave="{9DD02519-B893-4842-BEB9-08D2412FFCC7}"/>
  <bookViews>
    <workbookView xWindow="-120" yWindow="-120" windowWidth="29040" windowHeight="15840" firstSheet="2" activeTab="4" xr2:uid="{1F7F6A3A-2D71-4CD7-95E2-1835D8040E10}"/>
  </bookViews>
  <sheets>
    <sheet name="60 mm Catena Zip" sheetId="19" r:id="rId1"/>
    <sheet name="60 mm Catena Zip GRIGLIA" sheetId="23" r:id="rId2"/>
    <sheet name="60 mm Motore Zip" sheetId="20" r:id="rId3"/>
    <sheet name="60 mm Motore Zip GRIGLIA" sheetId="24" r:id="rId4"/>
    <sheet name="Dati" sheetId="3" r:id="rId5"/>
  </sheets>
  <definedNames>
    <definedName name="_xlnm.Print_Area" localSheetId="0">'60 mm Catena Zip'!$A$1:$I$79</definedName>
    <definedName name="_xlnm.Print_Area" localSheetId="1">'60 mm Catena Zip GRIGLIA'!$A$1:$V$37</definedName>
    <definedName name="_xlnm.Print_Area" localSheetId="2">'60 mm Motore Zip'!$A$1:$I$78</definedName>
    <definedName name="_xlnm.Print_Area" localSheetId="3">'60 mm Motore Zip GRIGLIA'!$A$1:$V$37</definedName>
    <definedName name="Asta" localSheetId="0">Dati!#REF!</definedName>
    <definedName name="Asta" localSheetId="2">Dati!#REF!</definedName>
    <definedName name="Asta">Dati!#REF!</definedName>
    <definedName name="Azionamento">Dati!#REF!</definedName>
    <definedName name="Barretta" localSheetId="0">Dati!#REF!</definedName>
    <definedName name="Barretta" localSheetId="2">Dati!#REF!</definedName>
    <definedName name="Barretta">Dati!#REF!</definedName>
    <definedName name="Carter" localSheetId="0">Dati!#REF!</definedName>
    <definedName name="Carter" localSheetId="2">Dati!#REF!</definedName>
    <definedName name="Carter">Dati!#REF!</definedName>
    <definedName name="Cassonetto" localSheetId="0">Dati!#REF!</definedName>
    <definedName name="Cassonetto" localSheetId="2">Dati!#REF!</definedName>
    <definedName name="Cassonetto">Dati!#REF!</definedName>
    <definedName name="Cassonettoverticali" localSheetId="0">Dati!#REF!</definedName>
    <definedName name="Cassonettoverticali" localSheetId="2">Dati!#REF!</definedName>
    <definedName name="Cassonettoverticali">Dati!#REF!</definedName>
    <definedName name="Catenadistanziatrice" localSheetId="0">Dati!#REF!</definedName>
    <definedName name="Catenadistanziatrice" localSheetId="2">Dati!#REF!</definedName>
    <definedName name="Catenadistanziatrice">Dati!#REF!</definedName>
    <definedName name="Catenaorientamento" localSheetId="0">Dati!#REF!</definedName>
    <definedName name="Catenaorientamento" localSheetId="2">Dati!#REF!</definedName>
    <definedName name="Catenaorientamento">Dati!#REF!</definedName>
    <definedName name="Colore">Dati!$B$89:$B$94</definedName>
    <definedName name="Comando" localSheetId="0">Dati!#REF!</definedName>
    <definedName name="Comando" localSheetId="2">Dati!#REF!</definedName>
    <definedName name="Comando">Dati!#REF!</definedName>
    <definedName name="Comandoverticali" localSheetId="0">Dati!#REF!</definedName>
    <definedName name="Comandoverticali" localSheetId="2">Dati!#REF!</definedName>
    <definedName name="Comandoverticali">Dati!#REF!</definedName>
    <definedName name="Fermacorda" localSheetId="0">Dati!#REF!</definedName>
    <definedName name="Fermacorda" localSheetId="2">Dati!#REF!</definedName>
    <definedName name="Fermacorda">Dati!#REF!</definedName>
    <definedName name="Fermanastro" localSheetId="0">Dati!#REF!</definedName>
    <definedName name="Fermanastro" localSheetId="2">Dati!#REF!</definedName>
    <definedName name="Fermanastro">Dati!#REF!</definedName>
    <definedName name="Fermanastro35" localSheetId="0">Dati!#REF!</definedName>
    <definedName name="Fermanastro35" localSheetId="2">Dati!#REF!</definedName>
    <definedName name="Fermanastro35">Dati!#REF!</definedName>
    <definedName name="Lamella" localSheetId="0">Dati!#REF!</definedName>
    <definedName name="Lamella" localSheetId="2">Dati!#REF!</definedName>
    <definedName name="Lamella">Dati!#REF!</definedName>
    <definedName name="Lamella15" localSheetId="0">Dati!#REF!</definedName>
    <definedName name="Lamella15" localSheetId="2">Dati!#REF!</definedName>
    <definedName name="Lamella15">Dati!#REF!</definedName>
    <definedName name="Lamella25" localSheetId="0">Dati!#REF!</definedName>
    <definedName name="Lamella25" localSheetId="2">Dati!#REF!</definedName>
    <definedName name="Lamella25">Dati!#REF!</definedName>
    <definedName name="Morsettino" localSheetId="0">Dati!#REF!</definedName>
    <definedName name="Morsettino" localSheetId="2">Dati!#REF!</definedName>
    <definedName name="Morsettino">Dati!#REF!</definedName>
    <definedName name="Motore">Dati!$B$97:$B$98</definedName>
    <definedName name="Motori" localSheetId="0">Dati!#REF!</definedName>
    <definedName name="Motori" localSheetId="2">Dati!#REF!</definedName>
    <definedName name="Motori">Dati!#REF!</definedName>
    <definedName name="Nylon" localSheetId="0">Dati!#REF!</definedName>
    <definedName name="Nylon" localSheetId="2">Dati!#REF!</definedName>
    <definedName name="Nylon">Dati!#REF!</definedName>
    <definedName name="Opzioni" localSheetId="0">Dati!#REF!</definedName>
    <definedName name="Opzioni" localSheetId="2">Dati!#REF!</definedName>
    <definedName name="Opzioni">Dati!#REF!</definedName>
    <definedName name="Orientatore" localSheetId="0">Dati!#REF!</definedName>
    <definedName name="Orientatore" localSheetId="2">Dati!#REF!</definedName>
    <definedName name="Orientatore">Dati!#REF!</definedName>
    <definedName name="Perno">Dati!#REF!</definedName>
    <definedName name="Scaletta" localSheetId="0">Dati!#REF!</definedName>
    <definedName name="Scaletta" localSheetId="2">Dati!#REF!</definedName>
    <definedName name="Scaletta">Dati!#REF!</definedName>
    <definedName name="Supporto" localSheetId="0">Dati!#REF!</definedName>
    <definedName name="Supporto" localSheetId="2">Dati!#REF!</definedName>
    <definedName name="Supporto">Dati!#REF!</definedName>
    <definedName name="Supporto25" localSheetId="0">Dati!#REF!</definedName>
    <definedName name="Supporto25" localSheetId="2">Dati!#REF!</definedName>
    <definedName name="Supporto25">Dati!#REF!</definedName>
    <definedName name="Telecomando">Dati!$B$100:$B$103</definedName>
    <definedName name="Tessutiverticali" localSheetId="0">Dati!#REF!</definedName>
    <definedName name="Tessutiverticali" localSheetId="2">Dati!#REF!</definedName>
    <definedName name="Vagonetto" localSheetId="0">Dati!#REF!</definedName>
    <definedName name="Vagonetto" localSheetId="2">Dati!#REF!</definedName>
    <definedName name="Vagonetto">Dati!#REF!</definedName>
    <definedName name="Zavorra" localSheetId="0">Dati!#REF!</definedName>
    <definedName name="Zavorra" localSheetId="2">Dati!#REF!</definedName>
    <definedName name="Zavorra">Dati!#REF!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0" l="1"/>
  <c r="B44" i="20"/>
  <c r="B43" i="20"/>
  <c r="B42" i="20"/>
  <c r="B37" i="20"/>
  <c r="C37" i="20"/>
  <c r="B36" i="20"/>
  <c r="B23" i="20"/>
  <c r="C23" i="20"/>
  <c r="G46" i="20"/>
  <c r="B22" i="20"/>
  <c r="C22" i="20"/>
  <c r="B53" i="19"/>
  <c r="B47" i="19"/>
  <c r="D47" i="19"/>
  <c r="E47" i="19"/>
  <c r="H47" i="19"/>
  <c r="B46" i="19"/>
  <c r="D46" i="19"/>
  <c r="E46" i="19"/>
  <c r="H46" i="19"/>
  <c r="B45" i="19"/>
  <c r="B40" i="19"/>
  <c r="D40" i="19"/>
  <c r="E40" i="19"/>
  <c r="H40" i="19"/>
  <c r="B39" i="19"/>
  <c r="B36" i="19"/>
  <c r="C36" i="19"/>
  <c r="B29" i="19"/>
  <c r="B28" i="19"/>
  <c r="B27" i="19"/>
  <c r="B26" i="19"/>
  <c r="D26" i="19"/>
  <c r="E26" i="19"/>
  <c r="D50" i="20"/>
  <c r="E50" i="20"/>
  <c r="H50" i="20"/>
  <c r="D44" i="20"/>
  <c r="E44" i="20"/>
  <c r="D43" i="20"/>
  <c r="E43" i="20"/>
  <c r="D42" i="20"/>
  <c r="E42" i="20"/>
  <c r="D37" i="20"/>
  <c r="E37" i="20"/>
  <c r="H37" i="20"/>
  <c r="D36" i="20"/>
  <c r="E36" i="20"/>
  <c r="B28" i="20"/>
  <c r="D28" i="20"/>
  <c r="E28" i="20"/>
  <c r="H28" i="20"/>
  <c r="B29" i="20"/>
  <c r="D29" i="20"/>
  <c r="E29" i="20"/>
  <c r="H29" i="20"/>
  <c r="B30" i="20"/>
  <c r="D30" i="20"/>
  <c r="E30" i="20"/>
  <c r="H30" i="20"/>
  <c r="D23" i="20"/>
  <c r="E23" i="20"/>
  <c r="H23" i="20"/>
  <c r="B43" i="19"/>
  <c r="C43" i="19"/>
  <c r="B40" i="20"/>
  <c r="D40" i="20"/>
  <c r="E40" i="20"/>
  <c r="D45" i="19"/>
  <c r="E45" i="19"/>
  <c r="B48" i="19"/>
  <c r="C48" i="19"/>
  <c r="B49" i="19"/>
  <c r="D49" i="19"/>
  <c r="E49" i="19"/>
  <c r="H49" i="19"/>
  <c r="B50" i="19"/>
  <c r="D50" i="19"/>
  <c r="E50" i="19"/>
  <c r="H50" i="19"/>
  <c r="B51" i="19"/>
  <c r="D51" i="19"/>
  <c r="E51" i="19"/>
  <c r="H51" i="19"/>
  <c r="B52" i="19"/>
  <c r="D52" i="19"/>
  <c r="E52" i="19"/>
  <c r="H52" i="19"/>
  <c r="D53" i="19"/>
  <c r="E53" i="19"/>
  <c r="H53" i="19"/>
  <c r="B54" i="19"/>
  <c r="D54" i="19"/>
  <c r="E54" i="19"/>
  <c r="H54" i="19"/>
  <c r="D27" i="19"/>
  <c r="E27" i="19"/>
  <c r="H27" i="19"/>
  <c r="D28" i="19"/>
  <c r="E28" i="19"/>
  <c r="H28" i="19"/>
  <c r="D29" i="19"/>
  <c r="E29" i="19"/>
  <c r="H29" i="19"/>
  <c r="B30" i="19"/>
  <c r="D30" i="19"/>
  <c r="E30" i="19"/>
  <c r="H30" i="19"/>
  <c r="B31" i="19"/>
  <c r="D31" i="19"/>
  <c r="E31" i="19"/>
  <c r="B33" i="19"/>
  <c r="D33" i="19"/>
  <c r="E33" i="19"/>
  <c r="H33" i="19"/>
  <c r="B34" i="19"/>
  <c r="D34" i="19"/>
  <c r="E34" i="19"/>
  <c r="H34" i="19"/>
  <c r="B35" i="19"/>
  <c r="D35" i="19"/>
  <c r="E35" i="19"/>
  <c r="H35" i="19"/>
  <c r="B37" i="19"/>
  <c r="D37" i="19"/>
  <c r="E37" i="19"/>
  <c r="H37" i="19"/>
  <c r="D39" i="19"/>
  <c r="E39" i="19"/>
  <c r="H39" i="19"/>
  <c r="B41" i="19"/>
  <c r="C41" i="19"/>
  <c r="B42" i="19"/>
  <c r="C42" i="19"/>
  <c r="D55" i="19"/>
  <c r="E55" i="19"/>
  <c r="H55" i="19"/>
  <c r="G49" i="19"/>
  <c r="C53" i="19"/>
  <c r="B38" i="20"/>
  <c r="C38" i="20"/>
  <c r="G25" i="20"/>
  <c r="B45" i="20"/>
  <c r="D45" i="20"/>
  <c r="E45" i="20"/>
  <c r="H45" i="20"/>
  <c r="B46" i="20"/>
  <c r="D46" i="20"/>
  <c r="E46" i="20"/>
  <c r="B47" i="20"/>
  <c r="D47" i="20"/>
  <c r="E47" i="20"/>
  <c r="B48" i="20"/>
  <c r="D48" i="20"/>
  <c r="E48" i="20"/>
  <c r="H48" i="20"/>
  <c r="B49" i="20"/>
  <c r="D49" i="20"/>
  <c r="E49" i="20"/>
  <c r="H49" i="20"/>
  <c r="B51" i="20"/>
  <c r="D51" i="20"/>
  <c r="E51" i="20"/>
  <c r="H51" i="20"/>
  <c r="B24" i="20"/>
  <c r="D24" i="20"/>
  <c r="E24" i="20"/>
  <c r="H24" i="20"/>
  <c r="B25" i="20"/>
  <c r="C25" i="20"/>
  <c r="B27" i="20"/>
  <c r="C27" i="20"/>
  <c r="D33" i="20"/>
  <c r="E33" i="20"/>
  <c r="H33" i="20"/>
  <c r="D34" i="20"/>
  <c r="E34" i="20"/>
  <c r="H34" i="20"/>
  <c r="B31" i="20"/>
  <c r="D31" i="20"/>
  <c r="E31" i="20"/>
  <c r="H31" i="20"/>
  <c r="B32" i="20"/>
  <c r="D32" i="20"/>
  <c r="E32" i="20"/>
  <c r="H32" i="20"/>
  <c r="B39" i="20"/>
  <c r="D39" i="20"/>
  <c r="E39" i="20"/>
  <c r="H39" i="20"/>
  <c r="G22" i="20"/>
  <c r="G27" i="20"/>
  <c r="G36" i="20"/>
  <c r="G40" i="20"/>
  <c r="G42" i="20"/>
  <c r="G43" i="20"/>
  <c r="G44" i="20"/>
  <c r="G47" i="20"/>
  <c r="H19" i="20"/>
  <c r="H59" i="20"/>
  <c r="G50" i="19"/>
  <c r="G42" i="19"/>
  <c r="B55" i="19"/>
  <c r="G30" i="19"/>
  <c r="D32" i="19"/>
  <c r="D38" i="19"/>
  <c r="D44" i="19"/>
  <c r="D35" i="20"/>
  <c r="D41" i="20"/>
  <c r="D26" i="20"/>
  <c r="B34" i="20"/>
  <c r="B33" i="20"/>
  <c r="C41" i="20"/>
  <c r="C35" i="20"/>
  <c r="C30" i="20"/>
  <c r="C26" i="20"/>
  <c r="G47" i="19"/>
  <c r="G46" i="19"/>
  <c r="G45" i="19"/>
  <c r="C47" i="19"/>
  <c r="C44" i="19"/>
  <c r="G43" i="19"/>
  <c r="G39" i="19"/>
  <c r="C38" i="19"/>
  <c r="G33" i="19"/>
  <c r="C32" i="19"/>
  <c r="G29" i="19"/>
  <c r="G27" i="19"/>
  <c r="G26" i="19"/>
  <c r="D24" i="19"/>
  <c r="B24" i="19"/>
  <c r="H21" i="19"/>
  <c r="H63" i="19"/>
  <c r="C29" i="19"/>
  <c r="C35" i="19"/>
  <c r="C39" i="19"/>
  <c r="C36" i="20"/>
  <c r="C33" i="19"/>
  <c r="C45" i="19"/>
  <c r="C27" i="19"/>
  <c r="C34" i="19"/>
  <c r="C28" i="19"/>
  <c r="K24" i="3"/>
  <c r="K17" i="3"/>
  <c r="B72" i="24"/>
  <c r="B73" i="24"/>
  <c r="B74" i="24"/>
  <c r="B75" i="24"/>
  <c r="B76" i="24"/>
  <c r="B77" i="24"/>
  <c r="B78" i="24"/>
  <c r="B79" i="24"/>
  <c r="B80" i="24"/>
  <c r="H43" i="20"/>
  <c r="H44" i="20"/>
  <c r="H40" i="20"/>
  <c r="H47" i="20"/>
  <c r="H46" i="20"/>
  <c r="H36" i="20"/>
  <c r="C26" i="19"/>
  <c r="C48" i="20"/>
  <c r="D42" i="19"/>
  <c r="E42" i="19"/>
  <c r="H42" i="19"/>
  <c r="C46" i="19"/>
  <c r="C31" i="19"/>
  <c r="C43" i="20"/>
  <c r="C49" i="19"/>
  <c r="C52" i="19"/>
  <c r="D36" i="19"/>
  <c r="E36" i="19"/>
  <c r="H36" i="19"/>
  <c r="C40" i="19"/>
  <c r="C54" i="19"/>
  <c r="C45" i="20"/>
  <c r="C51" i="19"/>
  <c r="C24" i="20"/>
  <c r="D38" i="20"/>
  <c r="E38" i="20"/>
  <c r="H38" i="20"/>
  <c r="C30" i="19"/>
  <c r="E27" i="20"/>
  <c r="H27" i="20"/>
  <c r="D41" i="19"/>
  <c r="E41" i="19"/>
  <c r="H41" i="19"/>
  <c r="C47" i="20"/>
  <c r="C46" i="20"/>
  <c r="C51" i="20"/>
  <c r="C49" i="20"/>
  <c r="D48" i="19"/>
  <c r="E48" i="19"/>
  <c r="H48" i="19"/>
  <c r="C50" i="19"/>
  <c r="C37" i="19"/>
  <c r="D43" i="19"/>
  <c r="E43" i="19"/>
  <c r="H43" i="19"/>
  <c r="C39" i="20"/>
  <c r="C32" i="20"/>
  <c r="C42" i="20"/>
  <c r="D22" i="20"/>
  <c r="E22" i="20"/>
  <c r="C50" i="20"/>
  <c r="C31" i="20"/>
  <c r="D25" i="20"/>
  <c r="E25" i="20"/>
  <c r="C40" i="20"/>
  <c r="C44" i="20"/>
  <c r="C29" i="20"/>
  <c r="C28" i="20"/>
  <c r="H45" i="19"/>
  <c r="H42" i="20"/>
  <c r="H26" i="19"/>
  <c r="M48" i="23"/>
  <c r="M49" i="23"/>
  <c r="M50" i="23"/>
  <c r="M51" i="23"/>
  <c r="M52" i="23"/>
  <c r="M53" i="23"/>
  <c r="M54" i="23"/>
  <c r="M55" i="23"/>
  <c r="M56" i="23"/>
  <c r="M57" i="23"/>
  <c r="M58" i="23"/>
  <c r="M59" i="23"/>
  <c r="M60" i="23"/>
  <c r="M61" i="23"/>
  <c r="M62" i="23"/>
  <c r="M63" i="23"/>
  <c r="M64" i="23"/>
  <c r="M65" i="23"/>
  <c r="M66" i="23"/>
  <c r="M67" i="23"/>
  <c r="M68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I48" i="24"/>
  <c r="J48" i="24"/>
  <c r="B48" i="24"/>
  <c r="C48" i="24"/>
  <c r="D48" i="24"/>
  <c r="E48" i="24"/>
  <c r="F48" i="24"/>
  <c r="G48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O48" i="23"/>
  <c r="O49" i="23"/>
  <c r="O50" i="23"/>
  <c r="O51" i="23"/>
  <c r="O52" i="23"/>
  <c r="O53" i="23"/>
  <c r="O54" i="23"/>
  <c r="O55" i="23"/>
  <c r="O56" i="23"/>
  <c r="O57" i="23"/>
  <c r="O58" i="23"/>
  <c r="O59" i="23"/>
  <c r="O60" i="23"/>
  <c r="O61" i="23"/>
  <c r="O62" i="23"/>
  <c r="O63" i="23"/>
  <c r="O64" i="23"/>
  <c r="O65" i="23"/>
  <c r="O66" i="23"/>
  <c r="O67" i="23"/>
  <c r="O68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4" i="23"/>
  <c r="L65" i="23"/>
  <c r="L66" i="23"/>
  <c r="L67" i="23"/>
  <c r="L68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T48" i="23"/>
  <c r="T49" i="23"/>
  <c r="T50" i="23"/>
  <c r="T51" i="23"/>
  <c r="T52" i="23"/>
  <c r="T53" i="23"/>
  <c r="T54" i="23"/>
  <c r="T55" i="23"/>
  <c r="T56" i="23"/>
  <c r="T57" i="23"/>
  <c r="T58" i="23"/>
  <c r="T59" i="23"/>
  <c r="T60" i="23"/>
  <c r="T61" i="23"/>
  <c r="T62" i="23"/>
  <c r="T63" i="23"/>
  <c r="T64" i="23"/>
  <c r="T65" i="23"/>
  <c r="T66" i="23"/>
  <c r="T67" i="23"/>
  <c r="T68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V48" i="23"/>
  <c r="V49" i="23"/>
  <c r="V50" i="23"/>
  <c r="V51" i="23"/>
  <c r="V52" i="23"/>
  <c r="V53" i="23"/>
  <c r="V54" i="23"/>
  <c r="V55" i="23"/>
  <c r="V56" i="23"/>
  <c r="V57" i="23"/>
  <c r="V58" i="23"/>
  <c r="V59" i="23"/>
  <c r="V60" i="23"/>
  <c r="V61" i="23"/>
  <c r="V62" i="23"/>
  <c r="V63" i="23"/>
  <c r="V64" i="23"/>
  <c r="V65" i="23"/>
  <c r="V66" i="23"/>
  <c r="V67" i="23"/>
  <c r="V68" i="23"/>
  <c r="U48" i="23"/>
  <c r="U49" i="23"/>
  <c r="U50" i="23"/>
  <c r="U51" i="23"/>
  <c r="U52" i="23"/>
  <c r="U53" i="23"/>
  <c r="U54" i="23"/>
  <c r="U55" i="23"/>
  <c r="U56" i="23"/>
  <c r="U57" i="23"/>
  <c r="U58" i="23"/>
  <c r="U59" i="23"/>
  <c r="U60" i="23"/>
  <c r="U61" i="23"/>
  <c r="U62" i="23"/>
  <c r="U63" i="23"/>
  <c r="U64" i="23"/>
  <c r="U65" i="23"/>
  <c r="U66" i="23"/>
  <c r="U67" i="23"/>
  <c r="U68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S48" i="23"/>
  <c r="S49" i="23"/>
  <c r="S50" i="23"/>
  <c r="S51" i="23"/>
  <c r="S52" i="23"/>
  <c r="S53" i="23"/>
  <c r="S54" i="23"/>
  <c r="S55" i="23"/>
  <c r="S56" i="23"/>
  <c r="S57" i="23"/>
  <c r="S58" i="23"/>
  <c r="S59" i="23"/>
  <c r="S60" i="23"/>
  <c r="S61" i="23"/>
  <c r="S62" i="23"/>
  <c r="S63" i="23"/>
  <c r="S64" i="23"/>
  <c r="S65" i="23"/>
  <c r="S66" i="23"/>
  <c r="S67" i="23"/>
  <c r="S68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R48" i="23"/>
  <c r="R49" i="23"/>
  <c r="R50" i="23"/>
  <c r="R51" i="23"/>
  <c r="R52" i="23"/>
  <c r="R53" i="23"/>
  <c r="R54" i="23"/>
  <c r="R55" i="23"/>
  <c r="R56" i="23"/>
  <c r="R57" i="23"/>
  <c r="R58" i="23"/>
  <c r="R59" i="23"/>
  <c r="R60" i="23"/>
  <c r="R61" i="23"/>
  <c r="R62" i="23"/>
  <c r="R63" i="23"/>
  <c r="R64" i="23"/>
  <c r="R65" i="23"/>
  <c r="R66" i="23"/>
  <c r="R67" i="23"/>
  <c r="R68" i="23"/>
  <c r="Q48" i="23"/>
  <c r="Q49" i="23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P48" i="23"/>
  <c r="P49" i="23"/>
  <c r="P50" i="23"/>
  <c r="P51" i="23"/>
  <c r="P52" i="23"/>
  <c r="P53" i="23"/>
  <c r="P54" i="23"/>
  <c r="P55" i="23"/>
  <c r="P56" i="23"/>
  <c r="P57" i="23"/>
  <c r="P58" i="23"/>
  <c r="P59" i="23"/>
  <c r="P60" i="23"/>
  <c r="P61" i="23"/>
  <c r="P62" i="23"/>
  <c r="P63" i="23"/>
  <c r="P64" i="23"/>
  <c r="P65" i="23"/>
  <c r="P66" i="23"/>
  <c r="P67" i="23"/>
  <c r="P68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60" i="23"/>
  <c r="N61" i="23"/>
  <c r="N62" i="23"/>
  <c r="N63" i="23"/>
  <c r="N64" i="23"/>
  <c r="N65" i="23"/>
  <c r="N66" i="23"/>
  <c r="N67" i="23"/>
  <c r="N68" i="23"/>
  <c r="B78" i="23"/>
  <c r="B89" i="23"/>
  <c r="B73" i="23"/>
  <c r="B17" i="23"/>
  <c r="B86" i="23"/>
  <c r="B30" i="23"/>
  <c r="B82" i="23"/>
  <c r="C82" i="23"/>
  <c r="B72" i="23"/>
  <c r="B88" i="23"/>
  <c r="B87" i="23"/>
  <c r="B31" i="23"/>
  <c r="B85" i="23"/>
  <c r="C85" i="23"/>
  <c r="B84" i="23"/>
  <c r="C84" i="23"/>
  <c r="B80" i="23"/>
  <c r="C80" i="23"/>
  <c r="B83" i="23"/>
  <c r="C83" i="23"/>
  <c r="B79" i="23"/>
  <c r="C79" i="23"/>
  <c r="B81" i="23"/>
  <c r="C81" i="23"/>
  <c r="B92" i="23"/>
  <c r="C92" i="23"/>
  <c r="B76" i="23"/>
  <c r="C76" i="23"/>
  <c r="B91" i="23"/>
  <c r="B75" i="23"/>
  <c r="B90" i="23"/>
  <c r="C90" i="23"/>
  <c r="B74" i="23"/>
  <c r="C74" i="23"/>
  <c r="B77" i="23"/>
  <c r="C77" i="23"/>
  <c r="C21" i="23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B49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H22" i="20"/>
  <c r="C73" i="24"/>
  <c r="C87" i="23"/>
  <c r="H56" i="19"/>
  <c r="H57" i="19"/>
  <c r="C88" i="23"/>
  <c r="B32" i="23"/>
  <c r="C80" i="24"/>
  <c r="C79" i="24"/>
  <c r="C78" i="23"/>
  <c r="B22" i="23"/>
  <c r="C78" i="24"/>
  <c r="B26" i="23"/>
  <c r="C77" i="24"/>
  <c r="C72" i="24"/>
  <c r="C72" i="23"/>
  <c r="B16" i="23"/>
  <c r="C91" i="23"/>
  <c r="B35" i="23"/>
  <c r="C76" i="24"/>
  <c r="C75" i="23"/>
  <c r="B19" i="23"/>
  <c r="B34" i="23"/>
  <c r="C74" i="24"/>
  <c r="C75" i="24"/>
  <c r="C89" i="23"/>
  <c r="B33" i="23"/>
  <c r="D77" i="23"/>
  <c r="H52" i="20"/>
  <c r="H53" i="20"/>
  <c r="B28" i="23"/>
  <c r="B29" i="23"/>
  <c r="B18" i="23"/>
  <c r="C86" i="23"/>
  <c r="B24" i="23"/>
  <c r="B27" i="23"/>
  <c r="B23" i="23"/>
  <c r="C73" i="23"/>
  <c r="D73" i="23"/>
  <c r="B25" i="23"/>
  <c r="B20" i="23"/>
  <c r="B36" i="23"/>
  <c r="B21" i="23"/>
  <c r="B16" i="24"/>
  <c r="B50" i="24"/>
  <c r="B17" i="24"/>
  <c r="D76" i="23"/>
  <c r="C20" i="23"/>
  <c r="C18" i="23"/>
  <c r="D74" i="23"/>
  <c r="D91" i="23"/>
  <c r="C35" i="23"/>
  <c r="D80" i="23"/>
  <c r="C24" i="23"/>
  <c r="D83" i="23"/>
  <c r="C27" i="23"/>
  <c r="D92" i="23"/>
  <c r="C36" i="23"/>
  <c r="D87" i="23"/>
  <c r="C31" i="23"/>
  <c r="D76" i="24"/>
  <c r="C20" i="24"/>
  <c r="E77" i="23"/>
  <c r="D21" i="23"/>
  <c r="D74" i="24"/>
  <c r="C18" i="24"/>
  <c r="D73" i="24"/>
  <c r="C17" i="24"/>
  <c r="D78" i="23"/>
  <c r="C22" i="23"/>
  <c r="D84" i="23"/>
  <c r="C28" i="23"/>
  <c r="C22" i="24"/>
  <c r="D78" i="24"/>
  <c r="D80" i="24"/>
  <c r="C24" i="24"/>
  <c r="D75" i="24"/>
  <c r="C19" i="24"/>
  <c r="C16" i="24"/>
  <c r="D72" i="24"/>
  <c r="D90" i="23"/>
  <c r="C34" i="23"/>
  <c r="D79" i="24"/>
  <c r="C23" i="24"/>
  <c r="D88" i="23"/>
  <c r="C32" i="23"/>
  <c r="C29" i="23"/>
  <c r="D85" i="23"/>
  <c r="D86" i="23"/>
  <c r="C30" i="23"/>
  <c r="C16" i="23"/>
  <c r="D72" i="23"/>
  <c r="D89" i="23"/>
  <c r="C33" i="23"/>
  <c r="D81" i="23"/>
  <c r="C25" i="23"/>
  <c r="D82" i="23"/>
  <c r="C26" i="23"/>
  <c r="D77" i="24"/>
  <c r="C21" i="24"/>
  <c r="H64" i="19"/>
  <c r="H58" i="19"/>
  <c r="H62" i="19"/>
  <c r="D75" i="23"/>
  <c r="C19" i="23"/>
  <c r="D79" i="23"/>
  <c r="C23" i="23"/>
  <c r="H54" i="20"/>
  <c r="H58" i="20"/>
  <c r="H60" i="20"/>
  <c r="C17" i="23"/>
  <c r="B51" i="24"/>
  <c r="B18" i="24"/>
  <c r="E86" i="23"/>
  <c r="D30" i="23"/>
  <c r="F77" i="23"/>
  <c r="E21" i="23"/>
  <c r="E73" i="23"/>
  <c r="D17" i="23"/>
  <c r="E82" i="23"/>
  <c r="D26" i="23"/>
  <c r="E80" i="24"/>
  <c r="D24" i="24"/>
  <c r="E80" i="23"/>
  <c r="D24" i="23"/>
  <c r="E76" i="24"/>
  <c r="D20" i="24"/>
  <c r="E91" i="23"/>
  <c r="D35" i="23"/>
  <c r="E75" i="24"/>
  <c r="D19" i="24"/>
  <c r="E74" i="23"/>
  <c r="D18" i="23"/>
  <c r="E77" i="24"/>
  <c r="D21" i="24"/>
  <c r="D28" i="23"/>
  <c r="E84" i="23"/>
  <c r="D22" i="24"/>
  <c r="E78" i="24"/>
  <c r="E88" i="23"/>
  <c r="D32" i="23"/>
  <c r="D18" i="24"/>
  <c r="E74" i="24"/>
  <c r="E79" i="23"/>
  <c r="D23" i="23"/>
  <c r="E81" i="23"/>
  <c r="D25" i="23"/>
  <c r="D23" i="24"/>
  <c r="E79" i="24"/>
  <c r="D22" i="23"/>
  <c r="E78" i="23"/>
  <c r="E87" i="23"/>
  <c r="D31" i="23"/>
  <c r="E76" i="23"/>
  <c r="D20" i="23"/>
  <c r="E85" i="23"/>
  <c r="D29" i="23"/>
  <c r="D19" i="23"/>
  <c r="E75" i="23"/>
  <c r="E89" i="23"/>
  <c r="D33" i="23"/>
  <c r="E90" i="23"/>
  <c r="D34" i="23"/>
  <c r="E73" i="24"/>
  <c r="D17" i="24"/>
  <c r="D16" i="23"/>
  <c r="E72" i="23"/>
  <c r="E72" i="24"/>
  <c r="D16" i="24"/>
  <c r="D27" i="23"/>
  <c r="E83" i="23"/>
  <c r="E92" i="23"/>
  <c r="D36" i="23"/>
  <c r="B52" i="24"/>
  <c r="B19" i="24"/>
  <c r="F74" i="23"/>
  <c r="E18" i="23"/>
  <c r="E21" i="24"/>
  <c r="F77" i="24"/>
  <c r="F74" i="24"/>
  <c r="E18" i="24"/>
  <c r="F89" i="23"/>
  <c r="E33" i="23"/>
  <c r="F75" i="24"/>
  <c r="E19" i="24"/>
  <c r="F82" i="23"/>
  <c r="E26" i="23"/>
  <c r="F80" i="24"/>
  <c r="E24" i="24"/>
  <c r="F83" i="23"/>
  <c r="E27" i="23"/>
  <c r="F75" i="23"/>
  <c r="E19" i="23"/>
  <c r="F85" i="23"/>
  <c r="E29" i="23"/>
  <c r="F73" i="23"/>
  <c r="E17" i="23"/>
  <c r="E20" i="24"/>
  <c r="F76" i="24"/>
  <c r="G77" i="23"/>
  <c r="F21" i="23"/>
  <c r="F81" i="23"/>
  <c r="E25" i="23"/>
  <c r="F78" i="24"/>
  <c r="E22" i="24"/>
  <c r="F79" i="23"/>
  <c r="E23" i="23"/>
  <c r="F91" i="23"/>
  <c r="E35" i="23"/>
  <c r="F76" i="23"/>
  <c r="E20" i="23"/>
  <c r="F87" i="23"/>
  <c r="E31" i="23"/>
  <c r="F72" i="24"/>
  <c r="E16" i="24"/>
  <c r="F78" i="23"/>
  <c r="E22" i="23"/>
  <c r="F73" i="24"/>
  <c r="E17" i="24"/>
  <c r="F80" i="23"/>
  <c r="E24" i="23"/>
  <c r="F86" i="23"/>
  <c r="E30" i="23"/>
  <c r="F88" i="23"/>
  <c r="E32" i="23"/>
  <c r="F79" i="24"/>
  <c r="E23" i="24"/>
  <c r="F84" i="23"/>
  <c r="E28" i="23"/>
  <c r="F72" i="23"/>
  <c r="E16" i="23"/>
  <c r="F92" i="23"/>
  <c r="E36" i="23"/>
  <c r="F90" i="23"/>
  <c r="E34" i="23"/>
  <c r="B53" i="24"/>
  <c r="B20" i="24"/>
  <c r="G92" i="23"/>
  <c r="F36" i="23"/>
  <c r="G81" i="23"/>
  <c r="F25" i="23"/>
  <c r="G82" i="23"/>
  <c r="F26" i="23"/>
  <c r="G75" i="24"/>
  <c r="F19" i="24"/>
  <c r="G76" i="24"/>
  <c r="F20" i="24"/>
  <c r="G80" i="23"/>
  <c r="F24" i="23"/>
  <c r="G80" i="24"/>
  <c r="F24" i="24"/>
  <c r="G89" i="23"/>
  <c r="F33" i="23"/>
  <c r="H77" i="23"/>
  <c r="G21" i="23"/>
  <c r="F28" i="23"/>
  <c r="G84" i="23"/>
  <c r="G76" i="23"/>
  <c r="F20" i="23"/>
  <c r="G73" i="23"/>
  <c r="F17" i="23"/>
  <c r="G74" i="24"/>
  <c r="F18" i="24"/>
  <c r="F16" i="23"/>
  <c r="G72" i="23"/>
  <c r="F21" i="24"/>
  <c r="G77" i="24"/>
  <c r="G91" i="23"/>
  <c r="F35" i="23"/>
  <c r="G85" i="23"/>
  <c r="F29" i="23"/>
  <c r="G90" i="23"/>
  <c r="F34" i="23"/>
  <c r="G78" i="24"/>
  <c r="F22" i="24"/>
  <c r="G78" i="23"/>
  <c r="F22" i="23"/>
  <c r="G87" i="23"/>
  <c r="F31" i="23"/>
  <c r="G88" i="23"/>
  <c r="F32" i="23"/>
  <c r="F16" i="24"/>
  <c r="G72" i="24"/>
  <c r="G75" i="23"/>
  <c r="F19" i="23"/>
  <c r="G73" i="24"/>
  <c r="F17" i="24"/>
  <c r="G79" i="24"/>
  <c r="F23" i="24"/>
  <c r="G86" i="23"/>
  <c r="F30" i="23"/>
  <c r="G79" i="23"/>
  <c r="F23" i="23"/>
  <c r="G83" i="23"/>
  <c r="F27" i="23"/>
  <c r="G74" i="23"/>
  <c r="F18" i="23"/>
  <c r="B54" i="24"/>
  <c r="B21" i="24"/>
  <c r="H75" i="24"/>
  <c r="G19" i="24"/>
  <c r="H87" i="23"/>
  <c r="G31" i="23"/>
  <c r="H82" i="23"/>
  <c r="G26" i="23"/>
  <c r="H88" i="23"/>
  <c r="G32" i="23"/>
  <c r="G21" i="24"/>
  <c r="H77" i="24"/>
  <c r="G30" i="23"/>
  <c r="H86" i="23"/>
  <c r="H21" i="23"/>
  <c r="I77" i="23"/>
  <c r="G25" i="23"/>
  <c r="H81" i="23"/>
  <c r="H79" i="23"/>
  <c r="G23" i="23"/>
  <c r="H72" i="23"/>
  <c r="G16" i="23"/>
  <c r="H72" i="24"/>
  <c r="G16" i="24"/>
  <c r="H76" i="24"/>
  <c r="G20" i="24"/>
  <c r="H91" i="23"/>
  <c r="G35" i="23"/>
  <c r="H85" i="23"/>
  <c r="G29" i="23"/>
  <c r="H79" i="24"/>
  <c r="G23" i="24"/>
  <c r="G22" i="23"/>
  <c r="H78" i="23"/>
  <c r="G18" i="24"/>
  <c r="H74" i="24"/>
  <c r="H89" i="23"/>
  <c r="G33" i="23"/>
  <c r="H84" i="23"/>
  <c r="G28" i="23"/>
  <c r="H73" i="24"/>
  <c r="G17" i="24"/>
  <c r="H74" i="23"/>
  <c r="G18" i="23"/>
  <c r="H75" i="23"/>
  <c r="G19" i="23"/>
  <c r="H78" i="24"/>
  <c r="G22" i="24"/>
  <c r="G17" i="23"/>
  <c r="H73" i="23"/>
  <c r="H80" i="24"/>
  <c r="G24" i="24"/>
  <c r="H92" i="23"/>
  <c r="G36" i="23"/>
  <c r="H83" i="23"/>
  <c r="G27" i="23"/>
  <c r="H90" i="23"/>
  <c r="G34" i="23"/>
  <c r="H76" i="23"/>
  <c r="G20" i="23"/>
  <c r="H80" i="23"/>
  <c r="G24" i="23"/>
  <c r="B55" i="24"/>
  <c r="B22" i="24"/>
  <c r="I72" i="24"/>
  <c r="H16" i="24"/>
  <c r="I75" i="23"/>
  <c r="H19" i="23"/>
  <c r="H16" i="23"/>
  <c r="I72" i="23"/>
  <c r="I88" i="23"/>
  <c r="H32" i="23"/>
  <c r="I78" i="23"/>
  <c r="H22" i="23"/>
  <c r="I90" i="23"/>
  <c r="H34" i="23"/>
  <c r="H18" i="23"/>
  <c r="I74" i="23"/>
  <c r="H23" i="23"/>
  <c r="I79" i="23"/>
  <c r="I82" i="23"/>
  <c r="H26" i="23"/>
  <c r="I81" i="23"/>
  <c r="H25" i="23"/>
  <c r="H20" i="23"/>
  <c r="I76" i="23"/>
  <c r="H18" i="24"/>
  <c r="I74" i="24"/>
  <c r="I83" i="23"/>
  <c r="H27" i="23"/>
  <c r="I73" i="24"/>
  <c r="H17" i="24"/>
  <c r="I79" i="24"/>
  <c r="H23" i="24"/>
  <c r="J77" i="23"/>
  <c r="I21" i="23"/>
  <c r="I85" i="23"/>
  <c r="H29" i="23"/>
  <c r="H24" i="23"/>
  <c r="I80" i="23"/>
  <c r="I78" i="24"/>
  <c r="H22" i="24"/>
  <c r="I89" i="23"/>
  <c r="H33" i="23"/>
  <c r="I92" i="23"/>
  <c r="H36" i="23"/>
  <c r="I91" i="23"/>
  <c r="H35" i="23"/>
  <c r="I87" i="23"/>
  <c r="H31" i="23"/>
  <c r="I80" i="24"/>
  <c r="H24" i="24"/>
  <c r="I84" i="23"/>
  <c r="H28" i="23"/>
  <c r="I75" i="24"/>
  <c r="H19" i="24"/>
  <c r="H21" i="24"/>
  <c r="I77" i="24"/>
  <c r="I73" i="23"/>
  <c r="H17" i="23"/>
  <c r="I86" i="23"/>
  <c r="H30" i="23"/>
  <c r="I76" i="24"/>
  <c r="H20" i="24"/>
  <c r="B56" i="24"/>
  <c r="B23" i="24"/>
  <c r="J83" i="23"/>
  <c r="I27" i="23"/>
  <c r="I18" i="24"/>
  <c r="J74" i="24"/>
  <c r="J90" i="23"/>
  <c r="I34" i="23"/>
  <c r="J78" i="23"/>
  <c r="I22" i="23"/>
  <c r="J76" i="23"/>
  <c r="I20" i="23"/>
  <c r="J89" i="23"/>
  <c r="I33" i="23"/>
  <c r="J86" i="23"/>
  <c r="I30" i="23"/>
  <c r="I24" i="24"/>
  <c r="J80" i="24"/>
  <c r="J85" i="23"/>
  <c r="I29" i="23"/>
  <c r="J88" i="23"/>
  <c r="I32" i="23"/>
  <c r="J73" i="23"/>
  <c r="I17" i="23"/>
  <c r="J72" i="23"/>
  <c r="I16" i="23"/>
  <c r="J74" i="23"/>
  <c r="I18" i="23"/>
  <c r="J84" i="23"/>
  <c r="I28" i="23"/>
  <c r="J78" i="24"/>
  <c r="I22" i="24"/>
  <c r="J81" i="23"/>
  <c r="I25" i="23"/>
  <c r="J75" i="24"/>
  <c r="I19" i="24"/>
  <c r="J91" i="23"/>
  <c r="I35" i="23"/>
  <c r="J76" i="24"/>
  <c r="I20" i="24"/>
  <c r="K77" i="23"/>
  <c r="J21" i="23"/>
  <c r="J82" i="23"/>
  <c r="I26" i="23"/>
  <c r="J75" i="23"/>
  <c r="I19" i="23"/>
  <c r="I17" i="24"/>
  <c r="J73" i="24"/>
  <c r="J80" i="23"/>
  <c r="I24" i="23"/>
  <c r="J79" i="23"/>
  <c r="I23" i="23"/>
  <c r="J87" i="23"/>
  <c r="I31" i="23"/>
  <c r="J77" i="24"/>
  <c r="I21" i="24"/>
  <c r="J92" i="23"/>
  <c r="I36" i="23"/>
  <c r="J79" i="24"/>
  <c r="I23" i="24"/>
  <c r="I16" i="24"/>
  <c r="J72" i="24"/>
  <c r="B57" i="24"/>
  <c r="B24" i="24"/>
  <c r="K75" i="23"/>
  <c r="J19" i="23"/>
  <c r="K81" i="23"/>
  <c r="J25" i="23"/>
  <c r="K73" i="23"/>
  <c r="J17" i="23"/>
  <c r="K76" i="23"/>
  <c r="J20" i="23"/>
  <c r="K88" i="23"/>
  <c r="J32" i="23"/>
  <c r="K78" i="23"/>
  <c r="J22" i="23"/>
  <c r="J22" i="24"/>
  <c r="K85" i="23"/>
  <c r="J29" i="23"/>
  <c r="J19" i="24"/>
  <c r="J17" i="24"/>
  <c r="K92" i="23"/>
  <c r="J36" i="23"/>
  <c r="K84" i="23"/>
  <c r="J28" i="23"/>
  <c r="K90" i="23"/>
  <c r="J34" i="23"/>
  <c r="J24" i="24"/>
  <c r="J18" i="24"/>
  <c r="K87" i="23"/>
  <c r="J31" i="23"/>
  <c r="K74" i="23"/>
  <c r="J18" i="23"/>
  <c r="K82" i="23"/>
  <c r="J26" i="23"/>
  <c r="J16" i="24"/>
  <c r="J21" i="24"/>
  <c r="J23" i="23"/>
  <c r="K79" i="23"/>
  <c r="J20" i="24"/>
  <c r="K72" i="23"/>
  <c r="J16" i="23"/>
  <c r="K86" i="23"/>
  <c r="J30" i="23"/>
  <c r="L77" i="23"/>
  <c r="K21" i="23"/>
  <c r="J23" i="24"/>
  <c r="J24" i="23"/>
  <c r="K80" i="23"/>
  <c r="K91" i="23"/>
  <c r="J35" i="23"/>
  <c r="K89" i="23"/>
  <c r="J33" i="23"/>
  <c r="K83" i="23"/>
  <c r="J27" i="23"/>
  <c r="B58" i="24"/>
  <c r="L88" i="23"/>
  <c r="K32" i="23"/>
  <c r="L86" i="23"/>
  <c r="K30" i="23"/>
  <c r="L82" i="23"/>
  <c r="K26" i="23"/>
  <c r="L78" i="23"/>
  <c r="K22" i="23"/>
  <c r="L91" i="23"/>
  <c r="K35" i="23"/>
  <c r="L84" i="23"/>
  <c r="K28" i="23"/>
  <c r="L80" i="23"/>
  <c r="K24" i="23"/>
  <c r="K18" i="23"/>
  <c r="L74" i="23"/>
  <c r="L92" i="23"/>
  <c r="K36" i="23"/>
  <c r="L79" i="23"/>
  <c r="K23" i="23"/>
  <c r="L76" i="23"/>
  <c r="K20" i="23"/>
  <c r="L73" i="23"/>
  <c r="K17" i="23"/>
  <c r="L87" i="23"/>
  <c r="K31" i="23"/>
  <c r="L81" i="23"/>
  <c r="K25" i="23"/>
  <c r="K16" i="23"/>
  <c r="L72" i="23"/>
  <c r="L83" i="23"/>
  <c r="K27" i="23"/>
  <c r="M77" i="23"/>
  <c r="L21" i="23"/>
  <c r="L85" i="23"/>
  <c r="K29" i="23"/>
  <c r="L75" i="23"/>
  <c r="K19" i="23"/>
  <c r="L89" i="23"/>
  <c r="K33" i="23"/>
  <c r="L90" i="23"/>
  <c r="K34" i="23"/>
  <c r="B59" i="24"/>
  <c r="M84" i="23"/>
  <c r="L28" i="23"/>
  <c r="M91" i="23"/>
  <c r="L35" i="23"/>
  <c r="M76" i="23"/>
  <c r="L20" i="23"/>
  <c r="M83" i="23"/>
  <c r="L27" i="23"/>
  <c r="M87" i="23"/>
  <c r="L31" i="23"/>
  <c r="M79" i="23"/>
  <c r="L23" i="23"/>
  <c r="M78" i="23"/>
  <c r="L22" i="23"/>
  <c r="M90" i="23"/>
  <c r="L34" i="23"/>
  <c r="M82" i="23"/>
  <c r="L26" i="23"/>
  <c r="M80" i="23"/>
  <c r="L24" i="23"/>
  <c r="M81" i="23"/>
  <c r="L25" i="23"/>
  <c r="L17" i="23"/>
  <c r="M73" i="23"/>
  <c r="M92" i="23"/>
  <c r="L36" i="23"/>
  <c r="M86" i="23"/>
  <c r="L30" i="23"/>
  <c r="M89" i="23"/>
  <c r="L33" i="23"/>
  <c r="L18" i="23"/>
  <c r="M74" i="23"/>
  <c r="N77" i="23"/>
  <c r="M21" i="23"/>
  <c r="L19" i="23"/>
  <c r="M75" i="23"/>
  <c r="M88" i="23"/>
  <c r="L32" i="23"/>
  <c r="L16" i="23"/>
  <c r="M72" i="23"/>
  <c r="M85" i="23"/>
  <c r="L29" i="23"/>
  <c r="B60" i="24"/>
  <c r="N75" i="23"/>
  <c r="M19" i="23"/>
  <c r="N76" i="23"/>
  <c r="M20" i="23"/>
  <c r="N73" i="23"/>
  <c r="M17" i="23"/>
  <c r="N83" i="23"/>
  <c r="M27" i="23"/>
  <c r="M18" i="23"/>
  <c r="N74" i="23"/>
  <c r="N91" i="23"/>
  <c r="M35" i="23"/>
  <c r="N90" i="23"/>
  <c r="M34" i="23"/>
  <c r="N78" i="23"/>
  <c r="M22" i="23"/>
  <c r="N85" i="23"/>
  <c r="M29" i="23"/>
  <c r="N89" i="23"/>
  <c r="M33" i="23"/>
  <c r="N86" i="23"/>
  <c r="M30" i="23"/>
  <c r="N80" i="23"/>
  <c r="M24" i="23"/>
  <c r="N79" i="23"/>
  <c r="M23" i="23"/>
  <c r="N84" i="23"/>
  <c r="M28" i="23"/>
  <c r="O77" i="23"/>
  <c r="N21" i="23"/>
  <c r="N81" i="23"/>
  <c r="M25" i="23"/>
  <c r="N72" i="23"/>
  <c r="M16" i="23"/>
  <c r="N88" i="23"/>
  <c r="M32" i="23"/>
  <c r="N92" i="23"/>
  <c r="M36" i="23"/>
  <c r="N82" i="23"/>
  <c r="M26" i="23"/>
  <c r="N87" i="23"/>
  <c r="M31" i="23"/>
  <c r="B61" i="24"/>
  <c r="O83" i="23"/>
  <c r="N27" i="23"/>
  <c r="O81" i="23"/>
  <c r="N25" i="23"/>
  <c r="O85" i="23"/>
  <c r="N29" i="23"/>
  <c r="O91" i="23"/>
  <c r="N35" i="23"/>
  <c r="O73" i="23"/>
  <c r="N17" i="23"/>
  <c r="O82" i="23"/>
  <c r="N26" i="23"/>
  <c r="O76" i="23"/>
  <c r="N20" i="23"/>
  <c r="O74" i="23"/>
  <c r="N18" i="23"/>
  <c r="O90" i="23"/>
  <c r="N34" i="23"/>
  <c r="O89" i="23"/>
  <c r="N33" i="23"/>
  <c r="P77" i="23"/>
  <c r="O21" i="23"/>
  <c r="O84" i="23"/>
  <c r="N28" i="23"/>
  <c r="O78" i="23"/>
  <c r="N22" i="23"/>
  <c r="O79" i="23"/>
  <c r="N23" i="23"/>
  <c r="O88" i="23"/>
  <c r="N32" i="23"/>
  <c r="N16" i="23"/>
  <c r="O72" i="23"/>
  <c r="O80" i="23"/>
  <c r="N24" i="23"/>
  <c r="O92" i="23"/>
  <c r="N36" i="23"/>
  <c r="O87" i="23"/>
  <c r="N31" i="23"/>
  <c r="O86" i="23"/>
  <c r="N30" i="23"/>
  <c r="O75" i="23"/>
  <c r="N19" i="23"/>
  <c r="B62" i="24"/>
  <c r="P91" i="23"/>
  <c r="O35" i="23"/>
  <c r="P85" i="23"/>
  <c r="O29" i="23"/>
  <c r="P72" i="23"/>
  <c r="O16" i="23"/>
  <c r="P87" i="23"/>
  <c r="O31" i="23"/>
  <c r="P78" i="23"/>
  <c r="O22" i="23"/>
  <c r="P74" i="23"/>
  <c r="O18" i="23"/>
  <c r="O25" i="23"/>
  <c r="P81" i="23"/>
  <c r="P84" i="23"/>
  <c r="O28" i="23"/>
  <c r="P76" i="23"/>
  <c r="O20" i="23"/>
  <c r="P79" i="23"/>
  <c r="O23" i="23"/>
  <c r="P88" i="23"/>
  <c r="O32" i="23"/>
  <c r="P73" i="23"/>
  <c r="O17" i="23"/>
  <c r="P86" i="23"/>
  <c r="O30" i="23"/>
  <c r="O24" i="23"/>
  <c r="P80" i="23"/>
  <c r="Q77" i="23"/>
  <c r="P21" i="23"/>
  <c r="P83" i="23"/>
  <c r="O27" i="23"/>
  <c r="O19" i="23"/>
  <c r="P75" i="23"/>
  <c r="P90" i="23"/>
  <c r="O34" i="23"/>
  <c r="P92" i="23"/>
  <c r="O36" i="23"/>
  <c r="P89" i="23"/>
  <c r="O33" i="23"/>
  <c r="P82" i="23"/>
  <c r="O26" i="23"/>
  <c r="B63" i="24"/>
  <c r="Q79" i="23"/>
  <c r="P23" i="23"/>
  <c r="Q78" i="23"/>
  <c r="P22" i="23"/>
  <c r="Q87" i="23"/>
  <c r="P31" i="23"/>
  <c r="Q74" i="23"/>
  <c r="P18" i="23"/>
  <c r="P16" i="23"/>
  <c r="Q72" i="23"/>
  <c r="Q76" i="23"/>
  <c r="P20" i="23"/>
  <c r="Q89" i="23"/>
  <c r="P33" i="23"/>
  <c r="P27" i="23"/>
  <c r="Q83" i="23"/>
  <c r="Q92" i="23"/>
  <c r="P36" i="23"/>
  <c r="Q84" i="23"/>
  <c r="P28" i="23"/>
  <c r="Q85" i="23"/>
  <c r="P29" i="23"/>
  <c r="R77" i="23"/>
  <c r="Q21" i="23"/>
  <c r="Q80" i="23"/>
  <c r="P24" i="23"/>
  <c r="Q73" i="23"/>
  <c r="P17" i="23"/>
  <c r="Q90" i="23"/>
  <c r="P34" i="23"/>
  <c r="Q81" i="23"/>
  <c r="P25" i="23"/>
  <c r="Q75" i="23"/>
  <c r="P19" i="23"/>
  <c r="Q82" i="23"/>
  <c r="P26" i="23"/>
  <c r="Q86" i="23"/>
  <c r="P30" i="23"/>
  <c r="Q88" i="23"/>
  <c r="P32" i="23"/>
  <c r="Q91" i="23"/>
  <c r="P35" i="23"/>
  <c r="B64" i="24"/>
  <c r="R80" i="23"/>
  <c r="Q24" i="23"/>
  <c r="R89" i="23"/>
  <c r="Q33" i="23"/>
  <c r="R74" i="23"/>
  <c r="Q18" i="23"/>
  <c r="R90" i="23"/>
  <c r="Q34" i="23"/>
  <c r="R72" i="23"/>
  <c r="Q16" i="23"/>
  <c r="R88" i="23"/>
  <c r="Q32" i="23"/>
  <c r="R87" i="23"/>
  <c r="Q31" i="23"/>
  <c r="R83" i="23"/>
  <c r="Q27" i="23"/>
  <c r="R76" i="23"/>
  <c r="Q20" i="23"/>
  <c r="S77" i="23"/>
  <c r="R21" i="23"/>
  <c r="R78" i="23"/>
  <c r="Q22" i="23"/>
  <c r="R91" i="23"/>
  <c r="Q35" i="23"/>
  <c r="R85" i="23"/>
  <c r="Q29" i="23"/>
  <c r="R82" i="23"/>
  <c r="Q26" i="23"/>
  <c r="R84" i="23"/>
  <c r="Q28" i="23"/>
  <c r="R81" i="23"/>
  <c r="Q25" i="23"/>
  <c r="R73" i="23"/>
  <c r="Q17" i="23"/>
  <c r="R86" i="23"/>
  <c r="Q30" i="23"/>
  <c r="R75" i="23"/>
  <c r="Q19" i="23"/>
  <c r="R92" i="23"/>
  <c r="Q36" i="23"/>
  <c r="R79" i="23"/>
  <c r="Q23" i="23"/>
  <c r="B65" i="24"/>
  <c r="R18" i="23"/>
  <c r="S74" i="23"/>
  <c r="S87" i="23"/>
  <c r="R31" i="23"/>
  <c r="S82" i="23"/>
  <c r="R26" i="23"/>
  <c r="S85" i="23"/>
  <c r="R29" i="23"/>
  <c r="S84" i="23"/>
  <c r="R28" i="23"/>
  <c r="S88" i="23"/>
  <c r="R32" i="23"/>
  <c r="S79" i="23"/>
  <c r="R23" i="23"/>
  <c r="S72" i="23"/>
  <c r="R16" i="23"/>
  <c r="S91" i="23"/>
  <c r="R35" i="23"/>
  <c r="S86" i="23"/>
  <c r="R30" i="23"/>
  <c r="S89" i="23"/>
  <c r="R33" i="23"/>
  <c r="S83" i="23"/>
  <c r="R27" i="23"/>
  <c r="S92" i="23"/>
  <c r="R36" i="23"/>
  <c r="S90" i="23"/>
  <c r="R34" i="23"/>
  <c r="S78" i="23"/>
  <c r="R22" i="23"/>
  <c r="S81" i="23"/>
  <c r="R25" i="23"/>
  <c r="S75" i="23"/>
  <c r="R19" i="23"/>
  <c r="T77" i="23"/>
  <c r="S21" i="23"/>
  <c r="R17" i="23"/>
  <c r="S73" i="23"/>
  <c r="S76" i="23"/>
  <c r="R20" i="23"/>
  <c r="S80" i="23"/>
  <c r="R24" i="23"/>
  <c r="B66" i="24"/>
  <c r="T81" i="23"/>
  <c r="S25" i="23"/>
  <c r="T88" i="23"/>
  <c r="S32" i="23"/>
  <c r="T83" i="23"/>
  <c r="S27" i="23"/>
  <c r="T92" i="23"/>
  <c r="S36" i="23"/>
  <c r="T78" i="23"/>
  <c r="S22" i="23"/>
  <c r="T90" i="23"/>
  <c r="S34" i="23"/>
  <c r="T82" i="23"/>
  <c r="S26" i="23"/>
  <c r="S16" i="23"/>
  <c r="T72" i="23"/>
  <c r="T80" i="23"/>
  <c r="S24" i="23"/>
  <c r="U77" i="23"/>
  <c r="T21" i="23"/>
  <c r="T86" i="23"/>
  <c r="S30" i="23"/>
  <c r="T87" i="23"/>
  <c r="S31" i="23"/>
  <c r="T79" i="23"/>
  <c r="S23" i="23"/>
  <c r="S29" i="23"/>
  <c r="T85" i="23"/>
  <c r="S17" i="23"/>
  <c r="T73" i="23"/>
  <c r="S18" i="23"/>
  <c r="T74" i="23"/>
  <c r="T84" i="23"/>
  <c r="S28" i="23"/>
  <c r="T76" i="23"/>
  <c r="S20" i="23"/>
  <c r="T89" i="23"/>
  <c r="S33" i="23"/>
  <c r="T75" i="23"/>
  <c r="S19" i="23"/>
  <c r="T91" i="23"/>
  <c r="S35" i="23"/>
  <c r="B67" i="24"/>
  <c r="U85" i="23"/>
  <c r="T29" i="23"/>
  <c r="U79" i="23"/>
  <c r="T23" i="23"/>
  <c r="U87" i="23"/>
  <c r="T31" i="23"/>
  <c r="U92" i="23"/>
  <c r="T36" i="23"/>
  <c r="U84" i="23"/>
  <c r="T28" i="23"/>
  <c r="T26" i="23"/>
  <c r="U82" i="23"/>
  <c r="U90" i="23"/>
  <c r="T34" i="23"/>
  <c r="U86" i="23"/>
  <c r="T30" i="23"/>
  <c r="T27" i="23"/>
  <c r="U83" i="23"/>
  <c r="U72" i="23"/>
  <c r="T16" i="23"/>
  <c r="U91" i="23"/>
  <c r="T35" i="23"/>
  <c r="T19" i="23"/>
  <c r="U75" i="23"/>
  <c r="U73" i="23"/>
  <c r="T17" i="23"/>
  <c r="U89" i="23"/>
  <c r="T33" i="23"/>
  <c r="U76" i="23"/>
  <c r="T20" i="23"/>
  <c r="V77" i="23"/>
  <c r="V21" i="23"/>
  <c r="U21" i="23"/>
  <c r="U88" i="23"/>
  <c r="T32" i="23"/>
  <c r="U74" i="23"/>
  <c r="T18" i="23"/>
  <c r="U78" i="23"/>
  <c r="T22" i="23"/>
  <c r="T24" i="23"/>
  <c r="U80" i="23"/>
  <c r="U81" i="23"/>
  <c r="T25" i="23"/>
  <c r="B68" i="24"/>
  <c r="V90" i="23"/>
  <c r="V34" i="23"/>
  <c r="U34" i="23"/>
  <c r="V81" i="23"/>
  <c r="V25" i="23"/>
  <c r="U25" i="23"/>
  <c r="V76" i="23"/>
  <c r="V20" i="23"/>
  <c r="U20" i="23"/>
  <c r="V92" i="23"/>
  <c r="V36" i="23"/>
  <c r="U36" i="23"/>
  <c r="V89" i="23"/>
  <c r="V33" i="23"/>
  <c r="U33" i="23"/>
  <c r="V73" i="23"/>
  <c r="V17" i="23"/>
  <c r="U17" i="23"/>
  <c r="V87" i="23"/>
  <c r="V31" i="23"/>
  <c r="U31" i="23"/>
  <c r="V86" i="23"/>
  <c r="V30" i="23"/>
  <c r="U30" i="23"/>
  <c r="V84" i="23"/>
  <c r="V28" i="23"/>
  <c r="U28" i="23"/>
  <c r="V80" i="23"/>
  <c r="V24" i="23"/>
  <c r="U24" i="23"/>
  <c r="V88" i="23"/>
  <c r="V32" i="23"/>
  <c r="U32" i="23"/>
  <c r="U26" i="23"/>
  <c r="V82" i="23"/>
  <c r="V26" i="23"/>
  <c r="V91" i="23"/>
  <c r="V35" i="23"/>
  <c r="U35" i="23"/>
  <c r="V74" i="23"/>
  <c r="V18" i="23"/>
  <c r="U18" i="23"/>
  <c r="U16" i="23"/>
  <c r="V72" i="23"/>
  <c r="V16" i="23"/>
  <c r="V79" i="23"/>
  <c r="V23" i="23"/>
  <c r="U23" i="23"/>
  <c r="V75" i="23"/>
  <c r="V19" i="23"/>
  <c r="U19" i="23"/>
  <c r="V78" i="23"/>
  <c r="V22" i="23"/>
  <c r="U22" i="23"/>
  <c r="V83" i="23"/>
  <c r="V27" i="23"/>
  <c r="U27" i="23"/>
  <c r="V85" i="23"/>
  <c r="V29" i="23"/>
  <c r="U29" i="2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<sst xmlns="http://schemas.openxmlformats.org/spreadsheetml/2006/main" count="390" uniqueCount="234">
  <si>
    <t>mt</t>
  </si>
  <si>
    <t>pz</t>
  </si>
  <si>
    <t>Larghezza</t>
  </si>
  <si>
    <t>Altezza</t>
  </si>
  <si>
    <t>Margine</t>
  </si>
  <si>
    <t>Articolo</t>
  </si>
  <si>
    <t>Sconto %</t>
  </si>
  <si>
    <t>Descrizione</t>
  </si>
  <si>
    <t>Euro</t>
  </si>
  <si>
    <t>U.M.</t>
  </si>
  <si>
    <t>Importo €</t>
  </si>
  <si>
    <t>Prezzi Scontati</t>
  </si>
  <si>
    <t>Numero</t>
  </si>
  <si>
    <t>In azzurro: il costo a metro quadro della tenda</t>
  </si>
  <si>
    <t>In verde: inserire il prezzo di vendita e calcolare il margine</t>
  </si>
  <si>
    <t>Totale</t>
  </si>
  <si>
    <t>Costo al mq</t>
  </si>
  <si>
    <t>Prezzo al pezzo</t>
  </si>
  <si>
    <t>Prezzo Vendita €/mq</t>
  </si>
  <si>
    <t>Minimo</t>
  </si>
  <si>
    <t>In grigio: il prezzo a pezzo in caso la tenda sia inferiore al minimo di fatturazione</t>
  </si>
  <si>
    <t>In giallo: i quattro parametri da inserire: Min fatturazione, Sconto, Larghezza (mt), Altezza (mt).</t>
  </si>
  <si>
    <t>In rosso: scegliere le varianti dal menu a tendina: es tessuto o motore</t>
  </si>
  <si>
    <t>Mq Totali (Lxh)</t>
  </si>
  <si>
    <t>Calotta</t>
  </si>
  <si>
    <t>cp</t>
  </si>
  <si>
    <t>Scarto</t>
  </si>
  <si>
    <t>CASSONETTO</t>
  </si>
  <si>
    <t>TUBO</t>
  </si>
  <si>
    <t>TERMINALE</t>
  </si>
  <si>
    <t>Stopper</t>
  </si>
  <si>
    <t>GUIDE ZIP</t>
  </si>
  <si>
    <t>CP</t>
  </si>
  <si>
    <t>NO.</t>
  </si>
  <si>
    <t>M</t>
  </si>
  <si>
    <t>PC</t>
  </si>
  <si>
    <t>/</t>
  </si>
  <si>
    <t>2. 35 Motor System</t>
  </si>
  <si>
    <t>3. Chain System</t>
  </si>
  <si>
    <t>Gruppo Comando</t>
  </si>
  <si>
    <t>Guida catena bianco</t>
  </si>
  <si>
    <t>Guida catena avorio</t>
  </si>
  <si>
    <t>Guida catena marrone</t>
  </si>
  <si>
    <t>Guida catena nero</t>
  </si>
  <si>
    <t>Guida catena grigio</t>
  </si>
  <si>
    <t>5. Zip System</t>
  </si>
  <si>
    <t>Perno autoportante</t>
  </si>
  <si>
    <t>Tappi Guida Zip Bianchi</t>
  </si>
  <si>
    <t>Tappi Guida Zip Grigi</t>
  </si>
  <si>
    <t>Tappi Guida Zip Neri</t>
  </si>
  <si>
    <t>7. Zip System Bottom Rail Accessories</t>
  </si>
  <si>
    <t>Profilo Antigoccia Nero</t>
  </si>
  <si>
    <t>8. Wire Cable System Bottom Rail Accessories</t>
  </si>
  <si>
    <t>Bianco</t>
  </si>
  <si>
    <t>Argento</t>
  </si>
  <si>
    <t>Ral a Scelta</t>
  </si>
  <si>
    <t>Telecomando a 1 canale</t>
  </si>
  <si>
    <t>Telecomando a 5 canali</t>
  </si>
  <si>
    <t>Telecomando a 15 canali</t>
  </si>
  <si>
    <t>Senza Telecomando</t>
  </si>
  <si>
    <t>Guida Nylon Zip</t>
  </si>
  <si>
    <t xml:space="preserve">Inserto Zip </t>
  </si>
  <si>
    <t>RE1024</t>
  </si>
  <si>
    <t>Estruso per guide</t>
  </si>
  <si>
    <t>m</t>
  </si>
  <si>
    <t>Codici</t>
  </si>
  <si>
    <t>1. Sistema Base</t>
  </si>
  <si>
    <t>Immagine</t>
  </si>
  <si>
    <t>Qnt</t>
  </si>
  <si>
    <t>Misura</t>
  </si>
  <si>
    <t>Prezzo</t>
  </si>
  <si>
    <t>imballo</t>
  </si>
  <si>
    <t>RE201</t>
  </si>
  <si>
    <t>RE205</t>
  </si>
  <si>
    <t>RE215</t>
  </si>
  <si>
    <t>Smart Switch</t>
  </si>
  <si>
    <t>RES100</t>
  </si>
  <si>
    <t>PZ</t>
  </si>
  <si>
    <t>Peso quadro da 7 mm, 2 mt</t>
  </si>
  <si>
    <t>Cassonetto, tubi e terminale</t>
  </si>
  <si>
    <t>Guide per altezza</t>
  </si>
  <si>
    <t>Tubo da 35 mm</t>
  </si>
  <si>
    <t>Adattatore motore 25 mm</t>
  </si>
  <si>
    <t>Corona motore 25 mm</t>
  </si>
  <si>
    <t>M2510M</t>
  </si>
  <si>
    <t>M2510SM</t>
  </si>
  <si>
    <t>Motore tubolare 25 mm, L. Meccanico 10N/17rpm</t>
  </si>
  <si>
    <t>Motore tubolare 25 mm, Smart Wi-fi 10N/17rpm</t>
  </si>
  <si>
    <t>C6-16</t>
  </si>
  <si>
    <t>Anello 1,6 mt, ⌀4,5 x 6mm - h 0,80 mt bianco</t>
  </si>
  <si>
    <t>C6-26</t>
  </si>
  <si>
    <t>Anello 2,6 mt, ⌀4,5 x 12mm - h 1,30 mt bianco</t>
  </si>
  <si>
    <t>C6-30</t>
  </si>
  <si>
    <t>Anello 3,5 mt,  ⌀4,5 x 6mm - h 1,50 mt bianco</t>
  </si>
  <si>
    <t>C6-16-BK</t>
  </si>
  <si>
    <t>Anello 1,6 mt, ⌀4,5 x 6mm - h 0,80 mt nero</t>
  </si>
  <si>
    <t>C6-26-BK</t>
  </si>
  <si>
    <t>Anello 2,6 mt, ⌀4,5 x 12mm - h 1,30 mt nero</t>
  </si>
  <si>
    <t>C6-30-BK</t>
  </si>
  <si>
    <t>Anello 3,5 mt,  ⌀4,5 x 6mm - h 1,50 mt nero</t>
  </si>
  <si>
    <t>Cp</t>
  </si>
  <si>
    <t>VV10</t>
  </si>
  <si>
    <t>Set 6 viti allum 3,5*16 testata/cassonetto</t>
  </si>
  <si>
    <t>set</t>
  </si>
  <si>
    <t>VV31</t>
  </si>
  <si>
    <t>Set 8 viti 2,6*10 scivoli/terminale</t>
  </si>
  <si>
    <t>VV61</t>
  </si>
  <si>
    <t>Set M3*16 Guida cat/testata</t>
  </si>
  <si>
    <t>VV25</t>
  </si>
  <si>
    <t>Set 6 viti M6x25 cover/guida</t>
  </si>
  <si>
    <t>da aggiungere le viti</t>
  </si>
  <si>
    <t>VV22</t>
  </si>
  <si>
    <t>Set 4 viti 2,6*6 inserto/guida</t>
  </si>
  <si>
    <t>VV26</t>
  </si>
  <si>
    <t>Set 4 viti 3,5*16 tappi/guida</t>
  </si>
  <si>
    <t>RESP5-7</t>
  </si>
  <si>
    <t>Spazzolino 5 x 7 mm mm</t>
  </si>
  <si>
    <t>*Se si modifica il colore nel configuratore, i prezzi si aggiornano in automatico</t>
  </si>
  <si>
    <t>RE1038-BK</t>
  </si>
  <si>
    <t>RE825</t>
  </si>
  <si>
    <t>RE811-W</t>
  </si>
  <si>
    <t>RE811-S</t>
  </si>
  <si>
    <t>RE854A</t>
  </si>
  <si>
    <t>RE854B</t>
  </si>
  <si>
    <t>RE850</t>
  </si>
  <si>
    <t>RE820-W</t>
  </si>
  <si>
    <t>RE820-S</t>
  </si>
  <si>
    <t>RE820-MF</t>
  </si>
  <si>
    <t>RE821-W</t>
  </si>
  <si>
    <t>RE821-S</t>
  </si>
  <si>
    <t>RE821-MF</t>
  </si>
  <si>
    <t>RE822-W</t>
  </si>
  <si>
    <t>RE822-S</t>
  </si>
  <si>
    <t>RE822-MF</t>
  </si>
  <si>
    <t>RE824</t>
  </si>
  <si>
    <t>RE823</t>
  </si>
  <si>
    <t>RE826-W</t>
  </si>
  <si>
    <t>RE826-G</t>
  </si>
  <si>
    <t>RE826-BK</t>
  </si>
  <si>
    <t>RE830-W</t>
  </si>
  <si>
    <t>RE830-S</t>
  </si>
  <si>
    <t>RE830-MF</t>
  </si>
  <si>
    <t>RE811-MF</t>
  </si>
  <si>
    <t>P80 Supporto Base a Soffitto Bianco 9016</t>
  </si>
  <si>
    <t>P80 Supporto Base a Soffitto Argento</t>
  </si>
  <si>
    <t>P80 Supporto Base a Soffitto Ral a scelta</t>
  </si>
  <si>
    <t>Supporto Motore meccanito</t>
  </si>
  <si>
    <t>Supporto Motore elettronico</t>
  </si>
  <si>
    <t>Innesto calotta</t>
  </si>
  <si>
    <t>RE851</t>
  </si>
  <si>
    <t>RE852</t>
  </si>
  <si>
    <t>RE853</t>
  </si>
  <si>
    <t>RE836-W</t>
  </si>
  <si>
    <t>RE836-BK</t>
  </si>
  <si>
    <t>RE836-G</t>
  </si>
  <si>
    <t>RE832</t>
  </si>
  <si>
    <t>RE860</t>
  </si>
  <si>
    <t>RE865</t>
  </si>
  <si>
    <t>RE868-W</t>
  </si>
  <si>
    <t>RE868-LB</t>
  </si>
  <si>
    <t>RE868-BR</t>
  </si>
  <si>
    <t>RE868-BK</t>
  </si>
  <si>
    <t>RE868-G</t>
  </si>
  <si>
    <t>Costo Tenda a Rullo P60 a Motore Guida Zip</t>
  </si>
  <si>
    <t>P6060Z - Griglia Tenda a Rullo P70 Catena Guida Zip</t>
  </si>
  <si>
    <t>Costo Tenda a Rullo P60 a Catena Guida Zip</t>
  </si>
  <si>
    <t>RE601-W</t>
  </si>
  <si>
    <t>RE601-S</t>
  </si>
  <si>
    <t>RE601-MF</t>
  </si>
  <si>
    <t>RE601-LB</t>
  </si>
  <si>
    <t>RE601-BR</t>
  </si>
  <si>
    <t>RE601-BK</t>
  </si>
  <si>
    <t>P60 Cassonetto Avorio 1013</t>
  </si>
  <si>
    <t>P60 Cassonetto Marrone 8017</t>
  </si>
  <si>
    <t>P60 Cassonetto Nero 9005</t>
  </si>
  <si>
    <t>RE605-BK</t>
  </si>
  <si>
    <t>P60 Testate Nere 9005</t>
  </si>
  <si>
    <t>RE605-MF</t>
  </si>
  <si>
    <t>P60 Testate Ral a scelta</t>
  </si>
  <si>
    <t>RTU-35E</t>
  </si>
  <si>
    <t>RE820-LB</t>
  </si>
  <si>
    <t>RE820-BR</t>
  </si>
  <si>
    <t>RE820-BK</t>
  </si>
  <si>
    <t>RE821-LB</t>
  </si>
  <si>
    <t>RE821-BR</t>
  </si>
  <si>
    <t>RE821-BK</t>
  </si>
  <si>
    <t>RE822-LB</t>
  </si>
  <si>
    <t>RE822-BR</t>
  </si>
  <si>
    <t>RE822-BK</t>
  </si>
  <si>
    <t>RE830-LB</t>
  </si>
  <si>
    <t>RE830-BR</t>
  </si>
  <si>
    <t>RE830-BK</t>
  </si>
  <si>
    <t>Avorio</t>
  </si>
  <si>
    <t>Marrone</t>
  </si>
  <si>
    <t>Nero</t>
  </si>
  <si>
    <t>RE1037-W</t>
  </si>
  <si>
    <t>P100 Scivoli per cavo inox Bianchi</t>
  </si>
  <si>
    <t>RE1037-G</t>
  </si>
  <si>
    <t>P100 Scivoli per cavo inox Grigi</t>
  </si>
  <si>
    <t>RE1037-BK</t>
  </si>
  <si>
    <t>P100 Scivoli per cavo inox Neri</t>
  </si>
  <si>
    <t>Set 4 viti 3*10 scivoli/terminale</t>
  </si>
  <si>
    <t>Set</t>
  </si>
  <si>
    <t>P60 Cassonetto Bianco 9016</t>
  </si>
  <si>
    <t>P60 Cassonetto Argento Anodizzato</t>
  </si>
  <si>
    <t>P60 Cassonetto Ral a scelta</t>
  </si>
  <si>
    <t>P60/80 Guida Zip Bianco 9016</t>
  </si>
  <si>
    <t>P60/80 Guida Zip Avorio 1013</t>
  </si>
  <si>
    <t>P60/80 Guida Zip Marrone 8017</t>
  </si>
  <si>
    <t>P60/80 Guida Zip Nero 9005</t>
  </si>
  <si>
    <t>P60/80 Guida Zip Argento</t>
  </si>
  <si>
    <t>P60/80 Guida Zip Ral a scelta</t>
  </si>
  <si>
    <t>P60/80 Cover Guida Zip  Bianco 9016</t>
  </si>
  <si>
    <t>P60/80 Cover Guida Zip  Avorio 1013</t>
  </si>
  <si>
    <t>P60/80 Cover Guida Zip  Marrone 8017</t>
  </si>
  <si>
    <t>P60/80 Cover Guida Zip  Nero 9005</t>
  </si>
  <si>
    <t>P60/80 Cover Guida Zip  Argento</t>
  </si>
  <si>
    <t>P60/80 Cover Guida Zip Ral a scelta</t>
  </si>
  <si>
    <t>P60/80 Tappo Guida Zip  Bianco 9016</t>
  </si>
  <si>
    <t>P60/80 Tappo Guida Zip  Avorio 1013</t>
  </si>
  <si>
    <t>P60/80 Tappo Guida Zip  Marrone 8017</t>
  </si>
  <si>
    <t>P60/80 Tappo Guida Zip  Nero 9005</t>
  </si>
  <si>
    <t>P60/80 Tappo Guida Zip  Argento</t>
  </si>
  <si>
    <t>P60/80 Tappo Guida Zip Ral a scelta</t>
  </si>
  <si>
    <t>P60/80 Terminale Bianco 9016</t>
  </si>
  <si>
    <t>P60/80 Terminale Avorio 1013</t>
  </si>
  <si>
    <t>P60/80 Terminale Marrone 8017</t>
  </si>
  <si>
    <t>P60/80 Terminale Nero 9005</t>
  </si>
  <si>
    <t>P60/80 Terminale Argento</t>
  </si>
  <si>
    <t>P60/80 Terminale Ral a scelta</t>
  </si>
  <si>
    <t>P60/80 Scivoli Zip Bianchi 9016</t>
  </si>
  <si>
    <t>P60/80 Scivoli Zip Neri 9005</t>
  </si>
  <si>
    <t>P60/80 Scivoli Zip Grigi 7001</t>
  </si>
  <si>
    <t>P60MZ - Griglia Tenda a Rullo P60 Motore Guida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</si>
</sst>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&quot;US$&quot;#,##0.00;\-&quot;US$&quot;#,##0.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.5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/>
    <xf numFmtId="9" fontId="2" fillId="0" borderId="1" xfId="1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5" borderId="1" xfId="0" applyFill="1" applyBorder="1"/>
    <xf numFmtId="0" fontId="4" fillId="6" borderId="1" xfId="0" applyFont="1" applyFill="1" applyBorder="1"/>
    <xf numFmtId="0" fontId="0" fillId="7" borderId="1" xfId="0" applyFill="1" applyBorder="1"/>
    <xf numFmtId="2" fontId="0" fillId="0" borderId="0" xfId="0" applyNumberFormat="1" applyAlignment="1">
      <alignment horizont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8" borderId="1" xfId="1" applyFont="1" applyFill="1" applyBorder="1" applyAlignment="1">
      <alignment horizontal="center"/>
    </xf>
    <xf numFmtId="0" fontId="4" fillId="8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Protection="1">
      <protection locked="0"/>
    </xf>
    <xf numFmtId="0" fontId="0" fillId="9" borderId="0" xfId="0" applyFill="1"/>
    <xf numFmtId="0" fontId="5" fillId="9" borderId="0" xfId="0" applyFont="1" applyFill="1" applyAlignment="1">
      <alignment horizont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horizontal="center"/>
    </xf>
    <xf numFmtId="2" fontId="0" fillId="0" borderId="0" xfId="0" applyNumberFormat="1"/>
    <xf numFmtId="0" fontId="2" fillId="9" borderId="0" xfId="0" applyFont="1" applyFill="1"/>
    <xf numFmtId="0" fontId="2" fillId="9" borderId="0" xfId="0" applyFont="1" applyFill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9" fontId="0" fillId="0" borderId="0" xfId="1" applyFont="1" applyAlignment="1">
      <alignment horizontal="center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1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vertical="center"/>
    </xf>
    <xf numFmtId="2" fontId="7" fillId="0" borderId="5" xfId="0" applyNumberFormat="1" applyFont="1" applyBorder="1" applyAlignment="1">
      <alignment horizontal="center" vertical="center"/>
    </xf>
    <xf numFmtId="0" fontId="9" fillId="10" borderId="0" xfId="0" applyFont="1" applyFill="1" applyAlignment="1">
      <alignment vertical="center"/>
    </xf>
    <xf numFmtId="2" fontId="9" fillId="10" borderId="0" xfId="0" applyNumberFormat="1" applyFont="1" applyFill="1" applyAlignment="1">
      <alignment vertical="center"/>
    </xf>
    <xf numFmtId="9" fontId="7" fillId="0" borderId="0" xfId="1" applyFont="1" applyAlignment="1">
      <alignment vertical="center"/>
    </xf>
    <xf numFmtId="49" fontId="7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2" fontId="7" fillId="9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9" borderId="3" xfId="0" quotePrefix="1" applyFont="1" applyFill="1" applyBorder="1" applyAlignment="1">
      <alignment horizontal="center" vertical="center" wrapText="1"/>
    </xf>
    <xf numFmtId="2" fontId="7" fillId="9" borderId="3" xfId="0" applyNumberFormat="1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2" fontId="7" fillId="9" borderId="9" xfId="0" applyNumberFormat="1" applyFont="1" applyFill="1" applyBorder="1" applyAlignment="1">
      <alignment horizontal="center" vertical="center"/>
    </xf>
    <xf numFmtId="2" fontId="7" fillId="9" borderId="5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vertical="center"/>
    </xf>
    <xf numFmtId="2" fontId="6" fillId="11" borderId="0" xfId="0" applyNumberFormat="1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166" fontId="0" fillId="6" borderId="1" xfId="0" applyNumberFormat="1" applyFill="1" applyBorder="1"/>
    <xf numFmtId="166" fontId="0" fillId="0" borderId="1" xfId="0" applyNumberFormat="1" applyBorder="1"/>
    <xf numFmtId="0" fontId="0" fillId="0" borderId="3" xfId="0" applyBorder="1"/>
    <xf numFmtId="166" fontId="0" fillId="0" borderId="3" xfId="0" applyNumberFormat="1" applyBorder="1"/>
    <xf numFmtId="166" fontId="0" fillId="0" borderId="0" xfId="0" applyNumberFormat="1"/>
    <xf numFmtId="0" fontId="0" fillId="0" borderId="5" xfId="0" applyBorder="1"/>
    <xf numFmtId="166" fontId="0" fillId="6" borderId="5" xfId="0" applyNumberFormat="1" applyFill="1" applyBorder="1"/>
    <xf numFmtId="166" fontId="0" fillId="0" borderId="5" xfId="0" applyNumberFormat="1" applyBorder="1"/>
    <xf numFmtId="166" fontId="0" fillId="0" borderId="1" xfId="0" applyNumberFormat="1" applyBorder="1" applyAlignment="1">
      <alignment horizontal="right"/>
    </xf>
    <xf numFmtId="0" fontId="0" fillId="8" borderId="1" xfId="0" applyFill="1" applyBorder="1"/>
    <xf numFmtId="0" fontId="2" fillId="8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49" fontId="13" fillId="9" borderId="1" xfId="0" applyNumberFormat="1" applyFont="1" applyFill="1" applyBorder="1" applyAlignment="1">
      <alignment horizontal="center" vertical="center"/>
    </xf>
    <xf numFmtId="49" fontId="13" fillId="9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5" fillId="9" borderId="0" xfId="0" applyFont="1" applyFill="1"/>
    <xf numFmtId="0" fontId="14" fillId="8" borderId="1" xfId="0" applyFont="1" applyFill="1" applyBorder="1"/>
    <xf numFmtId="166" fontId="15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9" borderId="5" xfId="0" applyNumberFormat="1" applyFont="1" applyFill="1" applyBorder="1" applyAlignment="1">
      <alignment horizontal="left" vertical="center"/>
    </xf>
    <xf numFmtId="0" fontId="6" fillId="10" borderId="0" xfId="0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3" xfId="0" quotePrefix="1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7" fillId="9" borderId="5" xfId="0" applyFont="1" applyFill="1" applyBorder="1" applyAlignment="1">
      <alignment horizontal="left" vertical="center"/>
    </xf>
    <xf numFmtId="0" fontId="7" fillId="9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11" borderId="0" xfId="0" applyFont="1" applyFill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11" fillId="9" borderId="7" xfId="0" applyFont="1" applyFill="1" applyBorder="1" applyAlignment="1">
      <alignment horizontal="left" vertical="center" wrapText="1"/>
    </xf>
    <xf numFmtId="49" fontId="7" fillId="9" borderId="1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49" fontId="7" fillId="9" borderId="1" xfId="0" applyNumberFormat="1" applyFont="1" applyFill="1" applyBorder="1" applyAlignment="1">
      <alignment horizontal="left" vertical="center"/>
    </xf>
    <xf numFmtId="0" fontId="10" fillId="9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4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5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26" Type="http://schemas.openxmlformats.org/officeDocument/2006/relationships/image" Target="../media/image30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5" Type="http://schemas.openxmlformats.org/officeDocument/2006/relationships/image" Target="../media/image29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24" Type="http://schemas.openxmlformats.org/officeDocument/2006/relationships/image" Target="../media/image28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138642</xdr:colOff>
      <xdr:row>0</xdr:row>
      <xdr:rowOff>111126</xdr:rowOff>
    </xdr:from>
    <xdr:to>
      <xdr:col>2</xdr:col>
      <xdr:colOff>1930400</xdr:colOff>
      <xdr:row>5</xdr:row>
      <xdr:rowOff>34926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FD52D79-A07B-41CA-8DB9-E2060725B7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7" y="111126"/>
          <a:ext cx="2591858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0</xdr:row>
      <xdr:rowOff>161925</xdr:rowOff>
    </xdr:from>
    <xdr:to>
      <xdr:col>7</xdr:col>
      <xdr:colOff>444728</xdr:colOff>
      <xdr:row>5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7BCD594-0352-44D0-83E1-5FC190950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61925"/>
          <a:ext cx="606653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161925</xdr:rowOff>
    </xdr:from>
    <xdr:to>
      <xdr:col>5</xdr:col>
      <xdr:colOff>134408</xdr:colOff>
      <xdr:row>4</xdr:row>
      <xdr:rowOff>57150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577C0B4-CCF0-4429-A4D5-A02364D34B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61925"/>
          <a:ext cx="2591858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138642</xdr:colOff>
      <xdr:row>0</xdr:row>
      <xdr:rowOff>111126</xdr:rowOff>
    </xdr:from>
    <xdr:to>
      <xdr:col>2</xdr:col>
      <xdr:colOff>1930400</xdr:colOff>
      <xdr:row>5</xdr:row>
      <xdr:rowOff>34926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4EF768E-E27C-4B75-B213-4823CCF7C3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7" y="111126"/>
          <a:ext cx="2591858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0</xdr:row>
      <xdr:rowOff>161925</xdr:rowOff>
    </xdr:from>
    <xdr:to>
      <xdr:col>7</xdr:col>
      <xdr:colOff>444728</xdr:colOff>
      <xdr:row>5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50E11E1-B8B6-4845-B2B0-31A8B3E1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61925"/>
          <a:ext cx="606653" cy="838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161925</xdr:rowOff>
    </xdr:from>
    <xdr:to>
      <xdr:col>5</xdr:col>
      <xdr:colOff>96308</xdr:colOff>
      <xdr:row>4</xdr:row>
      <xdr:rowOff>57150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10F4166-FF44-4D2C-9B1B-8E05A5E447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61925"/>
          <a:ext cx="2591858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39</xdr:row>
      <xdr:rowOff>134620</xdr:rowOff>
    </xdr:from>
    <xdr:to>
      <xdr:col>3</xdr:col>
      <xdr:colOff>947420</xdr:colOff>
      <xdr:row>39</xdr:row>
      <xdr:rowOff>542290</xdr:rowOff>
    </xdr:to>
    <xdr:pic>
      <xdr:nvPicPr>
        <xdr:cNvPr id="12" name="图片 3">
          <a:extLst>
            <a:ext uri="{FF2B5EF4-FFF2-40B4-BE49-F238E27FC236}">
              <a16:creationId xmlns:a16="http://schemas.microsoft.com/office/drawing/2014/main" id="{69378A90-8873-444B-9A9F-3E67CA87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40234870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460057</xdr:colOff>
      <xdr:row>10</xdr:row>
      <xdr:rowOff>24447</xdr:rowOff>
    </xdr:from>
    <xdr:to>
      <xdr:col>3</xdr:col>
      <xdr:colOff>924242</xdr:colOff>
      <xdr:row>10</xdr:row>
      <xdr:rowOff>581977</xdr:rowOff>
    </xdr:to>
    <xdr:pic>
      <xdr:nvPicPr>
        <xdr:cNvPr id="40" name="图片 32">
          <a:extLst>
            <a:ext uri="{FF2B5EF4-FFF2-40B4-BE49-F238E27FC236}">
              <a16:creationId xmlns:a16="http://schemas.microsoft.com/office/drawing/2014/main" id="{94389AA0-6B02-48D8-82AF-E9831AEB0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b="9721"/>
        <a:stretch>
          <a:fillRect/>
        </a:stretch>
      </xdr:blipFill>
      <xdr:spPr>
        <a:xfrm rot="16200000">
          <a:off x="4128135" y="24188419"/>
          <a:ext cx="557530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443865</xdr:colOff>
      <xdr:row>24</xdr:row>
      <xdr:rowOff>51435</xdr:rowOff>
    </xdr:from>
    <xdr:to>
      <xdr:col>3</xdr:col>
      <xdr:colOff>1004570</xdr:colOff>
      <xdr:row>24</xdr:row>
      <xdr:rowOff>571500</xdr:rowOff>
    </xdr:to>
    <xdr:pic>
      <xdr:nvPicPr>
        <xdr:cNvPr id="46" name="图片 72">
          <a:extLst>
            <a:ext uri="{FF2B5EF4-FFF2-40B4-BE49-F238E27FC236}">
              <a16:creationId xmlns:a16="http://schemas.microsoft.com/office/drawing/2014/main" id="{1615D98B-8EBD-42A8-B095-1AD66FA6D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58615" y="28407360"/>
          <a:ext cx="560705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391160</xdr:colOff>
      <xdr:row>25</xdr:row>
      <xdr:rowOff>150495</xdr:rowOff>
    </xdr:from>
    <xdr:to>
      <xdr:col>3</xdr:col>
      <xdr:colOff>1141730</xdr:colOff>
      <xdr:row>25</xdr:row>
      <xdr:rowOff>493395</xdr:rowOff>
    </xdr:to>
    <xdr:pic>
      <xdr:nvPicPr>
        <xdr:cNvPr id="47" name="图片 73">
          <a:extLst>
            <a:ext uri="{FF2B5EF4-FFF2-40B4-BE49-F238E27FC236}">
              <a16:creationId xmlns:a16="http://schemas.microsoft.com/office/drawing/2014/main" id="{36279FFF-1CC1-4EA0-B748-75921222E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05910" y="29154120"/>
          <a:ext cx="750570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1101997</xdr:colOff>
      <xdr:row>63</xdr:row>
      <xdr:rowOff>134802</xdr:rowOff>
    </xdr:from>
    <xdr:to>
      <xdr:col>3</xdr:col>
      <xdr:colOff>1644922</xdr:colOff>
      <xdr:row>63</xdr:row>
      <xdr:rowOff>507547</xdr:rowOff>
    </xdr:to>
    <xdr:pic>
      <xdr:nvPicPr>
        <xdr:cNvPr id="57" name="图片 85">
          <a:extLst>
            <a:ext uri="{FF2B5EF4-FFF2-40B4-BE49-F238E27FC236}">
              <a16:creationId xmlns:a16="http://schemas.microsoft.com/office/drawing/2014/main" id="{FB4DE26A-E584-4BE4-9146-761EC807B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16747" y="52455627"/>
          <a:ext cx="542925" cy="372745"/>
        </a:xfrm>
        <a:prstGeom prst="rect">
          <a:avLst/>
        </a:prstGeom>
      </xdr:spPr>
    </xdr:pic>
    <xdr:clientData/>
  </xdr:twoCellAnchor>
  <xdr:twoCellAnchor editAs="oneCell">
    <xdr:from>
      <xdr:col>3</xdr:col>
      <xdr:colOff>314960</xdr:colOff>
      <xdr:row>63</xdr:row>
      <xdr:rowOff>120014</xdr:rowOff>
    </xdr:from>
    <xdr:to>
      <xdr:col>3</xdr:col>
      <xdr:colOff>911680</xdr:colOff>
      <xdr:row>63</xdr:row>
      <xdr:rowOff>568217</xdr:rowOff>
    </xdr:to>
    <xdr:pic>
      <xdr:nvPicPr>
        <xdr:cNvPr id="58" name="图片 86">
          <a:extLst>
            <a:ext uri="{FF2B5EF4-FFF2-40B4-BE49-F238E27FC236}">
              <a16:creationId xmlns:a16="http://schemas.microsoft.com/office/drawing/2014/main" id="{AA142E16-476F-4DE0-8EE8-9BBB61B45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29710" y="58576300"/>
          <a:ext cx="596720" cy="448203"/>
        </a:xfrm>
        <a:prstGeom prst="rect">
          <a:avLst/>
        </a:prstGeom>
      </xdr:spPr>
    </xdr:pic>
    <xdr:clientData/>
  </xdr:twoCellAnchor>
  <xdr:twoCellAnchor editAs="oneCell">
    <xdr:from>
      <xdr:col>3</xdr:col>
      <xdr:colOff>433705</xdr:colOff>
      <xdr:row>61</xdr:row>
      <xdr:rowOff>89535</xdr:rowOff>
    </xdr:from>
    <xdr:to>
      <xdr:col>3</xdr:col>
      <xdr:colOff>910590</xdr:colOff>
      <xdr:row>61</xdr:row>
      <xdr:rowOff>578485</xdr:rowOff>
    </xdr:to>
    <xdr:pic>
      <xdr:nvPicPr>
        <xdr:cNvPr id="59" name="图片 87">
          <a:extLst>
            <a:ext uri="{FF2B5EF4-FFF2-40B4-BE49-F238E27FC236}">
              <a16:creationId xmlns:a16="http://schemas.microsoft.com/office/drawing/2014/main" id="{5732A213-99A3-487A-9A65-6F087164D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48455" y="51781710"/>
          <a:ext cx="476885" cy="488950"/>
        </a:xfrm>
        <a:prstGeom prst="rect">
          <a:avLst/>
        </a:prstGeom>
      </xdr:spPr>
    </xdr:pic>
    <xdr:clientData/>
  </xdr:twoCellAnchor>
  <xdr:twoCellAnchor editAs="oneCell">
    <xdr:from>
      <xdr:col>3</xdr:col>
      <xdr:colOff>306705</xdr:colOff>
      <xdr:row>66</xdr:row>
      <xdr:rowOff>161925</xdr:rowOff>
    </xdr:from>
    <xdr:to>
      <xdr:col>3</xdr:col>
      <xdr:colOff>862965</xdr:colOff>
      <xdr:row>66</xdr:row>
      <xdr:rowOff>549275</xdr:rowOff>
    </xdr:to>
    <xdr:pic>
      <xdr:nvPicPr>
        <xdr:cNvPr id="62" name="图片 90">
          <a:extLst>
            <a:ext uri="{FF2B5EF4-FFF2-40B4-BE49-F238E27FC236}">
              <a16:creationId xmlns:a16="http://schemas.microsoft.com/office/drawing/2014/main" id="{17008609-E416-43C4-A214-E2E3E8D52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21455" y="54368700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484505</xdr:colOff>
      <xdr:row>78</xdr:row>
      <xdr:rowOff>119380</xdr:rowOff>
    </xdr:from>
    <xdr:to>
      <xdr:col>3</xdr:col>
      <xdr:colOff>960755</xdr:colOff>
      <xdr:row>78</xdr:row>
      <xdr:rowOff>614680</xdr:rowOff>
    </xdr:to>
    <xdr:pic>
      <xdr:nvPicPr>
        <xdr:cNvPr id="76" name="图片 117">
          <a:extLst>
            <a:ext uri="{FF2B5EF4-FFF2-40B4-BE49-F238E27FC236}">
              <a16:creationId xmlns:a16="http://schemas.microsoft.com/office/drawing/2014/main" id="{37B65BAD-92A1-405E-8069-AACA73161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99255" y="74147680"/>
          <a:ext cx="47625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397328</xdr:colOff>
      <xdr:row>11</xdr:row>
      <xdr:rowOff>189139</xdr:rowOff>
    </xdr:from>
    <xdr:to>
      <xdr:col>3</xdr:col>
      <xdr:colOff>1164408</xdr:colOff>
      <xdr:row>11</xdr:row>
      <xdr:rowOff>396784</xdr:rowOff>
    </xdr:to>
    <xdr:pic>
      <xdr:nvPicPr>
        <xdr:cNvPr id="79" name="图片 4">
          <a:extLst>
            <a:ext uri="{FF2B5EF4-FFF2-40B4-BE49-F238E27FC236}">
              <a16:creationId xmlns:a16="http://schemas.microsoft.com/office/drawing/2014/main" id="{780C5879-777D-49A7-B8AB-C9127311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12078" y="7877175"/>
          <a:ext cx="767080" cy="207645"/>
        </a:xfrm>
        <a:prstGeom prst="rect">
          <a:avLst/>
        </a:prstGeom>
      </xdr:spPr>
    </xdr:pic>
    <xdr:clientData/>
  </xdr:twoCellAnchor>
  <xdr:oneCellAnchor>
    <xdr:from>
      <xdr:col>3</xdr:col>
      <xdr:colOff>424543</xdr:colOff>
      <xdr:row>12</xdr:row>
      <xdr:rowOff>176893</xdr:rowOff>
    </xdr:from>
    <xdr:ext cx="767080" cy="207645"/>
    <xdr:pic>
      <xdr:nvPicPr>
        <xdr:cNvPr id="100" name="图片 4">
          <a:extLst>
            <a:ext uri="{FF2B5EF4-FFF2-40B4-BE49-F238E27FC236}">
              <a16:creationId xmlns:a16="http://schemas.microsoft.com/office/drawing/2014/main" id="{0D3AD7BA-A183-43A9-A6F7-C071D3E77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39293" y="8490857"/>
          <a:ext cx="767080" cy="207645"/>
        </a:xfrm>
        <a:prstGeom prst="rect">
          <a:avLst/>
        </a:prstGeom>
      </xdr:spPr>
    </xdr:pic>
    <xdr:clientData/>
  </xdr:oneCellAnchor>
  <xdr:oneCellAnchor>
    <xdr:from>
      <xdr:col>3</xdr:col>
      <xdr:colOff>419100</xdr:colOff>
      <xdr:row>43</xdr:row>
      <xdr:rowOff>134620</xdr:rowOff>
    </xdr:from>
    <xdr:ext cx="528320" cy="407670"/>
    <xdr:pic>
      <xdr:nvPicPr>
        <xdr:cNvPr id="108" name="图片 3">
          <a:extLst>
            <a:ext uri="{FF2B5EF4-FFF2-40B4-BE49-F238E27FC236}">
              <a16:creationId xmlns:a16="http://schemas.microsoft.com/office/drawing/2014/main" id="{FF05BC82-B9BB-49E7-9A1E-1E96429FD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42749470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1101997</xdr:colOff>
      <xdr:row>64</xdr:row>
      <xdr:rowOff>134802</xdr:rowOff>
    </xdr:from>
    <xdr:ext cx="542925" cy="372745"/>
    <xdr:pic>
      <xdr:nvPicPr>
        <xdr:cNvPr id="141" name="图片 85">
          <a:extLst>
            <a:ext uri="{FF2B5EF4-FFF2-40B4-BE49-F238E27FC236}">
              <a16:creationId xmlns:a16="http://schemas.microsoft.com/office/drawing/2014/main" id="{31BA5DC8-27E2-48F1-A1D5-E4364C6D9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16747" y="53084277"/>
          <a:ext cx="542925" cy="372745"/>
        </a:xfrm>
        <a:prstGeom prst="rect">
          <a:avLst/>
        </a:prstGeom>
      </xdr:spPr>
    </xdr:pic>
    <xdr:clientData/>
  </xdr:oneCellAnchor>
  <xdr:oneCellAnchor>
    <xdr:from>
      <xdr:col>3</xdr:col>
      <xdr:colOff>410210</xdr:colOff>
      <xdr:row>64</xdr:row>
      <xdr:rowOff>120015</xdr:rowOff>
    </xdr:from>
    <xdr:ext cx="571500" cy="429260"/>
    <xdr:pic>
      <xdr:nvPicPr>
        <xdr:cNvPr id="142" name="图片 86">
          <a:extLst>
            <a:ext uri="{FF2B5EF4-FFF2-40B4-BE49-F238E27FC236}">
              <a16:creationId xmlns:a16="http://schemas.microsoft.com/office/drawing/2014/main" id="{6455C146-1031-4E33-8CF0-3F1DC7807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24960" y="53069490"/>
          <a:ext cx="571500" cy="429260"/>
        </a:xfrm>
        <a:prstGeom prst="rect">
          <a:avLst/>
        </a:prstGeom>
      </xdr:spPr>
    </xdr:pic>
    <xdr:clientData/>
  </xdr:oneCellAnchor>
  <xdr:oneCellAnchor>
    <xdr:from>
      <xdr:col>3</xdr:col>
      <xdr:colOff>1101997</xdr:colOff>
      <xdr:row>65</xdr:row>
      <xdr:rowOff>134802</xdr:rowOff>
    </xdr:from>
    <xdr:ext cx="542925" cy="372745"/>
    <xdr:pic>
      <xdr:nvPicPr>
        <xdr:cNvPr id="143" name="图片 85">
          <a:extLst>
            <a:ext uri="{FF2B5EF4-FFF2-40B4-BE49-F238E27FC236}">
              <a16:creationId xmlns:a16="http://schemas.microsoft.com/office/drawing/2014/main" id="{85F34846-141D-40AC-A32F-9D4EA1CA0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16747" y="53712927"/>
          <a:ext cx="542925" cy="372745"/>
        </a:xfrm>
        <a:prstGeom prst="rect">
          <a:avLst/>
        </a:prstGeom>
      </xdr:spPr>
    </xdr:pic>
    <xdr:clientData/>
  </xdr:oneCellAnchor>
  <xdr:oneCellAnchor>
    <xdr:from>
      <xdr:col>3</xdr:col>
      <xdr:colOff>410210</xdr:colOff>
      <xdr:row>65</xdr:row>
      <xdr:rowOff>120015</xdr:rowOff>
    </xdr:from>
    <xdr:ext cx="571500" cy="429260"/>
    <xdr:pic>
      <xdr:nvPicPr>
        <xdr:cNvPr id="144" name="图片 86">
          <a:extLst>
            <a:ext uri="{FF2B5EF4-FFF2-40B4-BE49-F238E27FC236}">
              <a16:creationId xmlns:a16="http://schemas.microsoft.com/office/drawing/2014/main" id="{ABD1BD40-3201-4101-BAC5-72E69BEC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24960" y="53698140"/>
          <a:ext cx="571500" cy="429260"/>
        </a:xfrm>
        <a:prstGeom prst="rect">
          <a:avLst/>
        </a:prstGeom>
      </xdr:spPr>
    </xdr:pic>
    <xdr:clientData/>
  </xdr:oneCellAnchor>
  <xdr:oneCellAnchor>
    <xdr:from>
      <xdr:col>3</xdr:col>
      <xdr:colOff>419100</xdr:colOff>
      <xdr:row>44</xdr:row>
      <xdr:rowOff>134620</xdr:rowOff>
    </xdr:from>
    <xdr:ext cx="528320" cy="407670"/>
    <xdr:pic>
      <xdr:nvPicPr>
        <xdr:cNvPr id="8" name="图片 3">
          <a:extLst>
            <a:ext uri="{FF2B5EF4-FFF2-40B4-BE49-F238E27FC236}">
              <a16:creationId xmlns:a16="http://schemas.microsoft.com/office/drawing/2014/main" id="{FDBE5CFB-D6C0-4598-ABEA-07ED9166E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49201977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367393</xdr:colOff>
      <xdr:row>32</xdr:row>
      <xdr:rowOff>40821</xdr:rowOff>
    </xdr:from>
    <xdr:to>
      <xdr:col>3</xdr:col>
      <xdr:colOff>1254661</xdr:colOff>
      <xdr:row>32</xdr:row>
      <xdr:rowOff>593271</xdr:rowOff>
    </xdr:to>
    <xdr:pic>
      <xdr:nvPicPr>
        <xdr:cNvPr id="16" name="图片 73">
          <a:extLst>
            <a:ext uri="{FF2B5EF4-FFF2-40B4-BE49-F238E27FC236}">
              <a16:creationId xmlns:a16="http://schemas.microsoft.com/office/drawing/2014/main" id="{28935E6D-BCB2-4A82-A8FD-2C3512A87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twoCellAnchor>
  <xdr:oneCellAnchor>
    <xdr:from>
      <xdr:col>3</xdr:col>
      <xdr:colOff>367393</xdr:colOff>
      <xdr:row>33</xdr:row>
      <xdr:rowOff>40821</xdr:rowOff>
    </xdr:from>
    <xdr:ext cx="887268" cy="552450"/>
    <xdr:pic>
      <xdr:nvPicPr>
        <xdr:cNvPr id="17" name="图片 73">
          <a:extLst>
            <a:ext uri="{FF2B5EF4-FFF2-40B4-BE49-F238E27FC236}">
              <a16:creationId xmlns:a16="http://schemas.microsoft.com/office/drawing/2014/main" id="{088B5B28-B862-486A-87E1-0410C7E5E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oneCellAnchor>
    <xdr:from>
      <xdr:col>3</xdr:col>
      <xdr:colOff>367393</xdr:colOff>
      <xdr:row>34</xdr:row>
      <xdr:rowOff>40821</xdr:rowOff>
    </xdr:from>
    <xdr:ext cx="887268" cy="552450"/>
    <xdr:pic>
      <xdr:nvPicPr>
        <xdr:cNvPr id="18" name="图片 73">
          <a:extLst>
            <a:ext uri="{FF2B5EF4-FFF2-40B4-BE49-F238E27FC236}">
              <a16:creationId xmlns:a16="http://schemas.microsoft.com/office/drawing/2014/main" id="{DBE27DE5-BD96-45C9-BE58-4A1181648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oneCellAnchor>
    <xdr:from>
      <xdr:col>3</xdr:col>
      <xdr:colOff>367393</xdr:colOff>
      <xdr:row>35</xdr:row>
      <xdr:rowOff>40821</xdr:rowOff>
    </xdr:from>
    <xdr:ext cx="887268" cy="552450"/>
    <xdr:pic>
      <xdr:nvPicPr>
        <xdr:cNvPr id="19" name="图片 73">
          <a:extLst>
            <a:ext uri="{FF2B5EF4-FFF2-40B4-BE49-F238E27FC236}">
              <a16:creationId xmlns:a16="http://schemas.microsoft.com/office/drawing/2014/main" id="{B5747794-E566-41EA-9AF0-E7F68E264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oneCellAnchor>
    <xdr:from>
      <xdr:col>3</xdr:col>
      <xdr:colOff>367393</xdr:colOff>
      <xdr:row>36</xdr:row>
      <xdr:rowOff>40821</xdr:rowOff>
    </xdr:from>
    <xdr:ext cx="887268" cy="552450"/>
    <xdr:pic>
      <xdr:nvPicPr>
        <xdr:cNvPr id="20" name="图片 73">
          <a:extLst>
            <a:ext uri="{FF2B5EF4-FFF2-40B4-BE49-F238E27FC236}">
              <a16:creationId xmlns:a16="http://schemas.microsoft.com/office/drawing/2014/main" id="{60DC568A-2704-4EC5-8CF3-22C99B612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oneCellAnchor>
    <xdr:from>
      <xdr:col>3</xdr:col>
      <xdr:colOff>367393</xdr:colOff>
      <xdr:row>37</xdr:row>
      <xdr:rowOff>40821</xdr:rowOff>
    </xdr:from>
    <xdr:ext cx="887268" cy="552450"/>
    <xdr:pic>
      <xdr:nvPicPr>
        <xdr:cNvPr id="21" name="图片 73">
          <a:extLst>
            <a:ext uri="{FF2B5EF4-FFF2-40B4-BE49-F238E27FC236}">
              <a16:creationId xmlns:a16="http://schemas.microsoft.com/office/drawing/2014/main" id="{0E219A8F-A2DA-4636-B719-757D1E7E5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082143" y="31976785"/>
          <a:ext cx="887268" cy="552450"/>
        </a:xfrm>
        <a:prstGeom prst="rect">
          <a:avLst/>
        </a:prstGeom>
      </xdr:spPr>
    </xdr:pic>
    <xdr:clientData/>
  </xdr:oneCellAnchor>
  <xdr:twoCellAnchor editAs="oneCell">
    <xdr:from>
      <xdr:col>3</xdr:col>
      <xdr:colOff>38100</xdr:colOff>
      <xdr:row>8</xdr:row>
      <xdr:rowOff>51072</xdr:rowOff>
    </xdr:from>
    <xdr:to>
      <xdr:col>3</xdr:col>
      <xdr:colOff>755650</xdr:colOff>
      <xdr:row>8</xdr:row>
      <xdr:rowOff>619397</xdr:rowOff>
    </xdr:to>
    <xdr:pic>
      <xdr:nvPicPr>
        <xdr:cNvPr id="26" name="图片 21">
          <a:extLst>
            <a:ext uri="{FF2B5EF4-FFF2-40B4-BE49-F238E27FC236}">
              <a16:creationId xmlns:a16="http://schemas.microsoft.com/office/drawing/2014/main" id="{2F4B78FA-F769-402B-9DAC-23B874F2F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72200" y="9757047"/>
          <a:ext cx="71755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806813</xdr:colOff>
      <xdr:row>8</xdr:row>
      <xdr:rowOff>60597</xdr:rowOff>
    </xdr:from>
    <xdr:to>
      <xdr:col>3</xdr:col>
      <xdr:colOff>1497693</xdr:colOff>
      <xdr:row>8</xdr:row>
      <xdr:rowOff>575582</xdr:rowOff>
    </xdr:to>
    <xdr:pic>
      <xdr:nvPicPr>
        <xdr:cNvPr id="27" name="图片 22">
          <a:extLst>
            <a:ext uri="{FF2B5EF4-FFF2-40B4-BE49-F238E27FC236}">
              <a16:creationId xmlns:a16="http://schemas.microsoft.com/office/drawing/2014/main" id="{37E17BD9-761C-4052-8C15-86D84E7A9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940913" y="9766572"/>
          <a:ext cx="69088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9</xdr:row>
      <xdr:rowOff>51072</xdr:rowOff>
    </xdr:from>
    <xdr:to>
      <xdr:col>3</xdr:col>
      <xdr:colOff>755650</xdr:colOff>
      <xdr:row>9</xdr:row>
      <xdr:rowOff>619397</xdr:rowOff>
    </xdr:to>
    <xdr:pic>
      <xdr:nvPicPr>
        <xdr:cNvPr id="28" name="图片 21">
          <a:extLst>
            <a:ext uri="{FF2B5EF4-FFF2-40B4-BE49-F238E27FC236}">
              <a16:creationId xmlns:a16="http://schemas.microsoft.com/office/drawing/2014/main" id="{E9E33999-9E22-43CF-AD83-885CE23DD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72200" y="9757047"/>
          <a:ext cx="717550" cy="568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806813</xdr:colOff>
      <xdr:row>9</xdr:row>
      <xdr:rowOff>60597</xdr:rowOff>
    </xdr:from>
    <xdr:to>
      <xdr:col>3</xdr:col>
      <xdr:colOff>1497693</xdr:colOff>
      <xdr:row>9</xdr:row>
      <xdr:rowOff>575582</xdr:rowOff>
    </xdr:to>
    <xdr:pic>
      <xdr:nvPicPr>
        <xdr:cNvPr id="29" name="图片 22">
          <a:extLst>
            <a:ext uri="{FF2B5EF4-FFF2-40B4-BE49-F238E27FC236}">
              <a16:creationId xmlns:a16="http://schemas.microsoft.com/office/drawing/2014/main" id="{49015634-CC23-4037-ADD3-4BFC7AFD2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940913" y="9766572"/>
          <a:ext cx="69088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476250</xdr:colOff>
      <xdr:row>20</xdr:row>
      <xdr:rowOff>136072</xdr:rowOff>
    </xdr:from>
    <xdr:to>
      <xdr:col>3</xdr:col>
      <xdr:colOff>1127760</xdr:colOff>
      <xdr:row>20</xdr:row>
      <xdr:rowOff>476062</xdr:rowOff>
    </xdr:to>
    <xdr:pic>
      <xdr:nvPicPr>
        <xdr:cNvPr id="159" name="图片 54">
          <a:extLst>
            <a:ext uri="{FF2B5EF4-FFF2-40B4-BE49-F238E27FC236}">
              <a16:creationId xmlns:a16="http://schemas.microsoft.com/office/drawing/2014/main" id="{2DA7F90E-ABF8-45E6-A5FA-9865ADB05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rcRect l="9696" r="7630"/>
        <a:stretch>
          <a:fillRect/>
        </a:stretch>
      </xdr:blipFill>
      <xdr:spPr>
        <a:xfrm>
          <a:off x="4191000" y="20124965"/>
          <a:ext cx="651510" cy="339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530679</xdr:colOff>
      <xdr:row>21</xdr:row>
      <xdr:rowOff>108857</xdr:rowOff>
    </xdr:from>
    <xdr:to>
      <xdr:col>3</xdr:col>
      <xdr:colOff>994864</xdr:colOff>
      <xdr:row>21</xdr:row>
      <xdr:rowOff>446677</xdr:rowOff>
    </xdr:to>
    <xdr:pic>
      <xdr:nvPicPr>
        <xdr:cNvPr id="160" name="图片 52">
          <a:extLst>
            <a:ext uri="{FF2B5EF4-FFF2-40B4-BE49-F238E27FC236}">
              <a16:creationId xmlns:a16="http://schemas.microsoft.com/office/drawing/2014/main" id="{89642DA4-154F-4F1D-B8EC-0C325277F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245429" y="20750893"/>
          <a:ext cx="464185" cy="33782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408214</xdr:colOff>
      <xdr:row>22</xdr:row>
      <xdr:rowOff>54429</xdr:rowOff>
    </xdr:from>
    <xdr:ext cx="730885" cy="449580"/>
    <xdr:pic>
      <xdr:nvPicPr>
        <xdr:cNvPr id="161" name="图片 53">
          <a:extLst>
            <a:ext uri="{FF2B5EF4-FFF2-40B4-BE49-F238E27FC236}">
              <a16:creationId xmlns:a16="http://schemas.microsoft.com/office/drawing/2014/main" id="{C511BB54-0D0B-4F79-BA9A-F9FC80103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22964" y="22002750"/>
          <a:ext cx="730885" cy="44958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45</xdr:row>
      <xdr:rowOff>163286</xdr:rowOff>
    </xdr:from>
    <xdr:ext cx="624205" cy="368935"/>
    <xdr:pic>
      <xdr:nvPicPr>
        <xdr:cNvPr id="162" name="图片 68">
          <a:extLst>
            <a:ext uri="{FF2B5EF4-FFF2-40B4-BE49-F238E27FC236}">
              <a16:creationId xmlns:a16="http://schemas.microsoft.com/office/drawing/2014/main" id="{E6B4D051-9B4D-421B-87DC-C717BA51E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09358" y="35092822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49</xdr:row>
      <xdr:rowOff>163286</xdr:rowOff>
    </xdr:from>
    <xdr:ext cx="624205" cy="368935"/>
    <xdr:pic>
      <xdr:nvPicPr>
        <xdr:cNvPr id="166" name="图片 68">
          <a:extLst>
            <a:ext uri="{FF2B5EF4-FFF2-40B4-BE49-F238E27FC236}">
              <a16:creationId xmlns:a16="http://schemas.microsoft.com/office/drawing/2014/main" id="{60C5DFA8-37CD-49C8-887F-16552BBBF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09358" y="35092822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50</xdr:row>
      <xdr:rowOff>163286</xdr:rowOff>
    </xdr:from>
    <xdr:ext cx="624205" cy="368935"/>
    <xdr:pic>
      <xdr:nvPicPr>
        <xdr:cNvPr id="167" name="图片 68">
          <a:extLst>
            <a:ext uri="{FF2B5EF4-FFF2-40B4-BE49-F238E27FC236}">
              <a16:creationId xmlns:a16="http://schemas.microsoft.com/office/drawing/2014/main" id="{C8A10A61-A34E-46B4-A488-6817767F1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09358" y="35092822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391160</xdr:colOff>
      <xdr:row>51</xdr:row>
      <xdr:rowOff>115570</xdr:rowOff>
    </xdr:from>
    <xdr:to>
      <xdr:col>3</xdr:col>
      <xdr:colOff>1075690</xdr:colOff>
      <xdr:row>51</xdr:row>
      <xdr:rowOff>490855</xdr:rowOff>
    </xdr:to>
    <xdr:pic>
      <xdr:nvPicPr>
        <xdr:cNvPr id="168" name="图片 69">
          <a:extLst>
            <a:ext uri="{FF2B5EF4-FFF2-40B4-BE49-F238E27FC236}">
              <a16:creationId xmlns:a16="http://schemas.microsoft.com/office/drawing/2014/main" id="{79CBED03-C29F-471B-A53D-A0158EF18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25260" y="57770395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391160</xdr:colOff>
      <xdr:row>55</xdr:row>
      <xdr:rowOff>115570</xdr:rowOff>
    </xdr:from>
    <xdr:ext cx="684530" cy="375285"/>
    <xdr:pic>
      <xdr:nvPicPr>
        <xdr:cNvPr id="172" name="图片 69">
          <a:extLst>
            <a:ext uri="{FF2B5EF4-FFF2-40B4-BE49-F238E27FC236}">
              <a16:creationId xmlns:a16="http://schemas.microsoft.com/office/drawing/2014/main" id="{BB3BD205-0252-4471-A5CB-33013F7A9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25260" y="60284995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391160</xdr:colOff>
      <xdr:row>56</xdr:row>
      <xdr:rowOff>115570</xdr:rowOff>
    </xdr:from>
    <xdr:ext cx="684530" cy="375285"/>
    <xdr:pic>
      <xdr:nvPicPr>
        <xdr:cNvPr id="173" name="图片 69">
          <a:extLst>
            <a:ext uri="{FF2B5EF4-FFF2-40B4-BE49-F238E27FC236}">
              <a16:creationId xmlns:a16="http://schemas.microsoft.com/office/drawing/2014/main" id="{993A8A74-447F-4CD1-B529-78F4548D7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25260" y="60913645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786492</xdr:colOff>
      <xdr:row>59</xdr:row>
      <xdr:rowOff>114208</xdr:rowOff>
    </xdr:from>
    <xdr:to>
      <xdr:col>3</xdr:col>
      <xdr:colOff>1264012</xdr:colOff>
      <xdr:row>59</xdr:row>
      <xdr:rowOff>573948</xdr:rowOff>
    </xdr:to>
    <xdr:pic>
      <xdr:nvPicPr>
        <xdr:cNvPr id="174" name="图片 37">
          <a:extLst>
            <a:ext uri="{FF2B5EF4-FFF2-40B4-BE49-F238E27FC236}">
              <a16:creationId xmlns:a16="http://schemas.microsoft.com/office/drawing/2014/main" id="{39DF5E9A-00D7-4D6B-9D0F-8F18517F8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920592" y="17363983"/>
          <a:ext cx="477520" cy="459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71030</xdr:colOff>
      <xdr:row>59</xdr:row>
      <xdr:rowOff>78286</xdr:rowOff>
    </xdr:from>
    <xdr:to>
      <xdr:col>3</xdr:col>
      <xdr:colOff>523785</xdr:colOff>
      <xdr:row>59</xdr:row>
      <xdr:rowOff>552631</xdr:rowOff>
    </xdr:to>
    <xdr:pic>
      <xdr:nvPicPr>
        <xdr:cNvPr id="175" name="图片 38">
          <a:extLst>
            <a:ext uri="{FF2B5EF4-FFF2-40B4-BE49-F238E27FC236}">
              <a16:creationId xmlns:a16="http://schemas.microsoft.com/office/drawing/2014/main" id="{CDCC7E3A-FB86-4A63-A263-45BBDF521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205130" y="17328061"/>
          <a:ext cx="452755" cy="474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258536</xdr:colOff>
      <xdr:row>60</xdr:row>
      <xdr:rowOff>340179</xdr:rowOff>
    </xdr:from>
    <xdr:to>
      <xdr:col>3</xdr:col>
      <xdr:colOff>888456</xdr:colOff>
      <xdr:row>60</xdr:row>
      <xdr:rowOff>736419</xdr:rowOff>
    </xdr:to>
    <xdr:pic>
      <xdr:nvPicPr>
        <xdr:cNvPr id="176" name="图片 70">
          <a:extLst>
            <a:ext uri="{FF2B5EF4-FFF2-40B4-BE49-F238E27FC236}">
              <a16:creationId xmlns:a16="http://schemas.microsoft.com/office/drawing/2014/main" id="{231C03F7-6B2D-4D34-98BC-2633802D0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973286" y="44032715"/>
          <a:ext cx="629920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1034143</xdr:colOff>
      <xdr:row>60</xdr:row>
      <xdr:rowOff>353785</xdr:rowOff>
    </xdr:from>
    <xdr:to>
      <xdr:col>3</xdr:col>
      <xdr:colOff>1736676</xdr:colOff>
      <xdr:row>60</xdr:row>
      <xdr:rowOff>591547</xdr:rowOff>
    </xdr:to>
    <xdr:pic>
      <xdr:nvPicPr>
        <xdr:cNvPr id="177" name="图片 91">
          <a:extLst>
            <a:ext uri="{FF2B5EF4-FFF2-40B4-BE49-F238E27FC236}">
              <a16:creationId xmlns:a16="http://schemas.microsoft.com/office/drawing/2014/main" id="{B1500B55-16E5-456D-8F78-69AAE9401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748893" y="44046321"/>
          <a:ext cx="702533" cy="23776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244929</xdr:colOff>
      <xdr:row>14</xdr:row>
      <xdr:rowOff>81643</xdr:rowOff>
    </xdr:from>
    <xdr:to>
      <xdr:col>3</xdr:col>
      <xdr:colOff>801189</xdr:colOff>
      <xdr:row>14</xdr:row>
      <xdr:rowOff>468993</xdr:rowOff>
    </xdr:to>
    <xdr:pic>
      <xdr:nvPicPr>
        <xdr:cNvPr id="3" name="图片 90">
          <a:extLst>
            <a:ext uri="{FF2B5EF4-FFF2-40B4-BE49-F238E27FC236}">
              <a16:creationId xmlns:a16="http://schemas.microsoft.com/office/drawing/2014/main" id="{D076658A-5F1B-4207-9FE0-166B70E44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59679" y="8395607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421821</xdr:colOff>
      <xdr:row>31</xdr:row>
      <xdr:rowOff>149679</xdr:rowOff>
    </xdr:from>
    <xdr:to>
      <xdr:col>3</xdr:col>
      <xdr:colOff>978081</xdr:colOff>
      <xdr:row>31</xdr:row>
      <xdr:rowOff>537029</xdr:rowOff>
    </xdr:to>
    <xdr:pic>
      <xdr:nvPicPr>
        <xdr:cNvPr id="4" name="图片 90">
          <a:extLst>
            <a:ext uri="{FF2B5EF4-FFF2-40B4-BE49-F238E27FC236}">
              <a16:creationId xmlns:a16="http://schemas.microsoft.com/office/drawing/2014/main" id="{21D2E39C-5939-420D-9B3A-CC9080C87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36571" y="26969358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217714</xdr:colOff>
      <xdr:row>58</xdr:row>
      <xdr:rowOff>54429</xdr:rowOff>
    </xdr:from>
    <xdr:to>
      <xdr:col>3</xdr:col>
      <xdr:colOff>773974</xdr:colOff>
      <xdr:row>58</xdr:row>
      <xdr:rowOff>441779</xdr:rowOff>
    </xdr:to>
    <xdr:pic>
      <xdr:nvPicPr>
        <xdr:cNvPr id="5" name="图片 90">
          <a:extLst>
            <a:ext uri="{FF2B5EF4-FFF2-40B4-BE49-F238E27FC236}">
              <a16:creationId xmlns:a16="http://schemas.microsoft.com/office/drawing/2014/main" id="{699AE542-22D6-4002-B4BF-9EDBB1ADA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32464" y="43719750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258535</xdr:colOff>
      <xdr:row>57</xdr:row>
      <xdr:rowOff>95250</xdr:rowOff>
    </xdr:from>
    <xdr:to>
      <xdr:col>3</xdr:col>
      <xdr:colOff>849085</xdr:colOff>
      <xdr:row>57</xdr:row>
      <xdr:rowOff>563880</xdr:rowOff>
    </xdr:to>
    <xdr:pic>
      <xdr:nvPicPr>
        <xdr:cNvPr id="10" name="图片 35" descr="1646879706(1)">
          <a:extLst>
            <a:ext uri="{FF2B5EF4-FFF2-40B4-BE49-F238E27FC236}">
              <a16:creationId xmlns:a16="http://schemas.microsoft.com/office/drawing/2014/main" id="{E663ACA5-1C04-41BE-890A-7420A1BF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973285" y="43134643"/>
          <a:ext cx="590550" cy="468630"/>
        </a:xfrm>
        <a:prstGeom prst="rect">
          <a:avLst/>
        </a:prstGeom>
      </xdr:spPr>
    </xdr:pic>
    <xdr:clientData/>
  </xdr:twoCellAnchor>
  <xdr:twoCellAnchor editAs="oneCell">
    <xdr:from>
      <xdr:col>3</xdr:col>
      <xdr:colOff>367393</xdr:colOff>
      <xdr:row>62</xdr:row>
      <xdr:rowOff>108857</xdr:rowOff>
    </xdr:from>
    <xdr:to>
      <xdr:col>3</xdr:col>
      <xdr:colOff>923653</xdr:colOff>
      <xdr:row>62</xdr:row>
      <xdr:rowOff>496207</xdr:rowOff>
    </xdr:to>
    <xdr:pic>
      <xdr:nvPicPr>
        <xdr:cNvPr id="11" name="图片 90">
          <a:extLst>
            <a:ext uri="{FF2B5EF4-FFF2-40B4-BE49-F238E27FC236}">
              <a16:creationId xmlns:a16="http://schemas.microsoft.com/office/drawing/2014/main" id="{0F008DB5-8BA2-4DF2-8161-942018598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82143" y="46563643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417830</xdr:colOff>
      <xdr:row>17</xdr:row>
      <xdr:rowOff>90170</xdr:rowOff>
    </xdr:from>
    <xdr:to>
      <xdr:col>3</xdr:col>
      <xdr:colOff>1020535</xdr:colOff>
      <xdr:row>17</xdr:row>
      <xdr:rowOff>597633</xdr:rowOff>
    </xdr:to>
    <xdr:pic>
      <xdr:nvPicPr>
        <xdr:cNvPr id="38" name="图片 40">
          <a:extLst>
            <a:ext uri="{FF2B5EF4-FFF2-40B4-BE49-F238E27FC236}">
              <a16:creationId xmlns:a16="http://schemas.microsoft.com/office/drawing/2014/main" id="{333DCC4E-E646-4A1F-88B4-5D866DF8B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551930" y="24255095"/>
          <a:ext cx="602705" cy="50610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622935</xdr:colOff>
      <xdr:row>19</xdr:row>
      <xdr:rowOff>77923</xdr:rowOff>
    </xdr:from>
    <xdr:to>
      <xdr:col>3</xdr:col>
      <xdr:colOff>1218544</xdr:colOff>
      <xdr:row>19</xdr:row>
      <xdr:rowOff>559254</xdr:rowOff>
    </xdr:to>
    <xdr:pic>
      <xdr:nvPicPr>
        <xdr:cNvPr id="39" name="图片 41">
          <a:extLst>
            <a:ext uri="{FF2B5EF4-FFF2-40B4-BE49-F238E27FC236}">
              <a16:creationId xmlns:a16="http://schemas.microsoft.com/office/drawing/2014/main" id="{3580970A-A9A0-4C91-ABB7-49052596A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757035" y="25500148"/>
          <a:ext cx="595609" cy="47997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417830</xdr:colOff>
      <xdr:row>18</xdr:row>
      <xdr:rowOff>90170</xdr:rowOff>
    </xdr:from>
    <xdr:ext cx="602705" cy="506102"/>
    <xdr:pic>
      <xdr:nvPicPr>
        <xdr:cNvPr id="41" name="图片 40">
          <a:extLst>
            <a:ext uri="{FF2B5EF4-FFF2-40B4-BE49-F238E27FC236}">
              <a16:creationId xmlns:a16="http://schemas.microsoft.com/office/drawing/2014/main" id="{E28F1DDB-36A9-4647-96FE-A78F0CD6F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551930" y="24883745"/>
          <a:ext cx="602705" cy="506102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454570</xdr:colOff>
      <xdr:row>26</xdr:row>
      <xdr:rowOff>48451</xdr:rowOff>
    </xdr:from>
    <xdr:to>
      <xdr:col>3</xdr:col>
      <xdr:colOff>1369010</xdr:colOff>
      <xdr:row>26</xdr:row>
      <xdr:rowOff>585108</xdr:rowOff>
    </xdr:to>
    <xdr:pic>
      <xdr:nvPicPr>
        <xdr:cNvPr id="42" name="图片 59">
          <a:extLst>
            <a:ext uri="{FF2B5EF4-FFF2-40B4-BE49-F238E27FC236}">
              <a16:creationId xmlns:a16="http://schemas.microsoft.com/office/drawing/2014/main" id="{017FC44D-A2AB-4FEB-AF88-9874462D8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169320" y="17383951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244929</xdr:colOff>
      <xdr:row>74</xdr:row>
      <xdr:rowOff>40823</xdr:rowOff>
    </xdr:from>
    <xdr:to>
      <xdr:col>3</xdr:col>
      <xdr:colOff>834756</xdr:colOff>
      <xdr:row>74</xdr:row>
      <xdr:rowOff>598715</xdr:rowOff>
    </xdr:to>
    <xdr:pic>
      <xdr:nvPicPr>
        <xdr:cNvPr id="43" name="图片 55">
          <a:extLst>
            <a:ext uri="{FF2B5EF4-FFF2-40B4-BE49-F238E27FC236}">
              <a16:creationId xmlns:a16="http://schemas.microsoft.com/office/drawing/2014/main" id="{B04D77D3-F078-4875-942D-8580EC0FD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79029" y="76250348"/>
          <a:ext cx="589827" cy="55789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898072</xdr:colOff>
      <xdr:row>74</xdr:row>
      <xdr:rowOff>27215</xdr:rowOff>
    </xdr:from>
    <xdr:to>
      <xdr:col>3</xdr:col>
      <xdr:colOff>1378767</xdr:colOff>
      <xdr:row>74</xdr:row>
      <xdr:rowOff>594905</xdr:rowOff>
    </xdr:to>
    <xdr:pic>
      <xdr:nvPicPr>
        <xdr:cNvPr id="44" name="图片 56">
          <a:extLst>
            <a:ext uri="{FF2B5EF4-FFF2-40B4-BE49-F238E27FC236}">
              <a16:creationId xmlns:a16="http://schemas.microsoft.com/office/drawing/2014/main" id="{8226BE52-7D55-4DCD-BCDC-C75763407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032172" y="76236740"/>
          <a:ext cx="480695" cy="567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244929</xdr:colOff>
      <xdr:row>75</xdr:row>
      <xdr:rowOff>40823</xdr:rowOff>
    </xdr:from>
    <xdr:to>
      <xdr:col>3</xdr:col>
      <xdr:colOff>834756</xdr:colOff>
      <xdr:row>75</xdr:row>
      <xdr:rowOff>598715</xdr:rowOff>
    </xdr:to>
    <xdr:pic>
      <xdr:nvPicPr>
        <xdr:cNvPr id="45" name="图片 55">
          <a:extLst>
            <a:ext uri="{FF2B5EF4-FFF2-40B4-BE49-F238E27FC236}">
              <a16:creationId xmlns:a16="http://schemas.microsoft.com/office/drawing/2014/main" id="{B4BCC7CE-4597-4439-AC65-406F529B5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79029" y="76250348"/>
          <a:ext cx="589827" cy="55789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898072</xdr:colOff>
      <xdr:row>75</xdr:row>
      <xdr:rowOff>27215</xdr:rowOff>
    </xdr:from>
    <xdr:to>
      <xdr:col>3</xdr:col>
      <xdr:colOff>1378767</xdr:colOff>
      <xdr:row>75</xdr:row>
      <xdr:rowOff>594905</xdr:rowOff>
    </xdr:to>
    <xdr:pic>
      <xdr:nvPicPr>
        <xdr:cNvPr id="50" name="图片 56">
          <a:extLst>
            <a:ext uri="{FF2B5EF4-FFF2-40B4-BE49-F238E27FC236}">
              <a16:creationId xmlns:a16="http://schemas.microsoft.com/office/drawing/2014/main" id="{D07DB2FC-50A1-40D8-89B7-86C889ACA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032172" y="76236740"/>
          <a:ext cx="480695" cy="567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244929</xdr:colOff>
      <xdr:row>76</xdr:row>
      <xdr:rowOff>40823</xdr:rowOff>
    </xdr:from>
    <xdr:to>
      <xdr:col>3</xdr:col>
      <xdr:colOff>834756</xdr:colOff>
      <xdr:row>76</xdr:row>
      <xdr:rowOff>598715</xdr:rowOff>
    </xdr:to>
    <xdr:pic>
      <xdr:nvPicPr>
        <xdr:cNvPr id="51" name="图片 55">
          <a:extLst>
            <a:ext uri="{FF2B5EF4-FFF2-40B4-BE49-F238E27FC236}">
              <a16:creationId xmlns:a16="http://schemas.microsoft.com/office/drawing/2014/main" id="{088301E3-6E0C-4F15-81DC-821B34231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79029" y="76250348"/>
          <a:ext cx="589827" cy="55789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898072</xdr:colOff>
      <xdr:row>76</xdr:row>
      <xdr:rowOff>27215</xdr:rowOff>
    </xdr:from>
    <xdr:to>
      <xdr:col>3</xdr:col>
      <xdr:colOff>1378767</xdr:colOff>
      <xdr:row>76</xdr:row>
      <xdr:rowOff>594905</xdr:rowOff>
    </xdr:to>
    <xdr:pic>
      <xdr:nvPicPr>
        <xdr:cNvPr id="52" name="图片 56">
          <a:extLst>
            <a:ext uri="{FF2B5EF4-FFF2-40B4-BE49-F238E27FC236}">
              <a16:creationId xmlns:a16="http://schemas.microsoft.com/office/drawing/2014/main" id="{328D7B56-90C2-4654-8F7A-490A1657B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032172" y="76236740"/>
          <a:ext cx="480695" cy="567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724379</xdr:colOff>
      <xdr:row>79</xdr:row>
      <xdr:rowOff>180974</xdr:rowOff>
    </xdr:from>
    <xdr:to>
      <xdr:col>3</xdr:col>
      <xdr:colOff>1320009</xdr:colOff>
      <xdr:row>79</xdr:row>
      <xdr:rowOff>521334</xdr:rowOff>
    </xdr:to>
    <xdr:pic>
      <xdr:nvPicPr>
        <xdr:cNvPr id="53" name="图片 59">
          <a:extLst>
            <a:ext uri="{FF2B5EF4-FFF2-40B4-BE49-F238E27FC236}">
              <a16:creationId xmlns:a16="http://schemas.microsoft.com/office/drawing/2014/main" id="{DEDEDEE4-26E8-4FBC-AE60-12D0F9377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433526" y="48960180"/>
          <a:ext cx="595630" cy="34036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424543</xdr:colOff>
      <xdr:row>13</xdr:row>
      <xdr:rowOff>176893</xdr:rowOff>
    </xdr:from>
    <xdr:ext cx="767080" cy="207645"/>
    <xdr:pic>
      <xdr:nvPicPr>
        <xdr:cNvPr id="2" name="图片 4">
          <a:extLst>
            <a:ext uri="{FF2B5EF4-FFF2-40B4-BE49-F238E27FC236}">
              <a16:creationId xmlns:a16="http://schemas.microsoft.com/office/drawing/2014/main" id="{06EE0955-E880-4257-B898-CF2DFAB82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39293" y="8490857"/>
          <a:ext cx="767080" cy="207645"/>
        </a:xfrm>
        <a:prstGeom prst="rect">
          <a:avLst/>
        </a:prstGeom>
      </xdr:spPr>
    </xdr:pic>
    <xdr:clientData/>
  </xdr:oneCellAnchor>
  <xdr:oneCellAnchor>
    <xdr:from>
      <xdr:col>3</xdr:col>
      <xdr:colOff>454570</xdr:colOff>
      <xdr:row>27</xdr:row>
      <xdr:rowOff>48451</xdr:rowOff>
    </xdr:from>
    <xdr:ext cx="914440" cy="536657"/>
    <xdr:pic>
      <xdr:nvPicPr>
        <xdr:cNvPr id="7" name="图片 59">
          <a:extLst>
            <a:ext uri="{FF2B5EF4-FFF2-40B4-BE49-F238E27FC236}">
              <a16:creationId xmlns:a16="http://schemas.microsoft.com/office/drawing/2014/main" id="{048AEB6F-3C76-4AB1-BF29-1C77592B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169320" y="18663022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454570</xdr:colOff>
      <xdr:row>28</xdr:row>
      <xdr:rowOff>48451</xdr:rowOff>
    </xdr:from>
    <xdr:ext cx="914440" cy="536657"/>
    <xdr:pic>
      <xdr:nvPicPr>
        <xdr:cNvPr id="9" name="图片 59">
          <a:extLst>
            <a:ext uri="{FF2B5EF4-FFF2-40B4-BE49-F238E27FC236}">
              <a16:creationId xmlns:a16="http://schemas.microsoft.com/office/drawing/2014/main" id="{FDADA5B6-42A5-4D3D-A3C2-E7FB7B9C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169320" y="18663022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454570</xdr:colOff>
      <xdr:row>29</xdr:row>
      <xdr:rowOff>48451</xdr:rowOff>
    </xdr:from>
    <xdr:ext cx="914440" cy="536657"/>
    <xdr:pic>
      <xdr:nvPicPr>
        <xdr:cNvPr id="13" name="图片 59">
          <a:extLst>
            <a:ext uri="{FF2B5EF4-FFF2-40B4-BE49-F238E27FC236}">
              <a16:creationId xmlns:a16="http://schemas.microsoft.com/office/drawing/2014/main" id="{9A73AE52-C7DE-4747-849E-5008BA6AA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169320" y="18663022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454570</xdr:colOff>
      <xdr:row>30</xdr:row>
      <xdr:rowOff>48451</xdr:rowOff>
    </xdr:from>
    <xdr:ext cx="914440" cy="536657"/>
    <xdr:pic>
      <xdr:nvPicPr>
        <xdr:cNvPr id="14" name="图片 59">
          <a:extLst>
            <a:ext uri="{FF2B5EF4-FFF2-40B4-BE49-F238E27FC236}">
              <a16:creationId xmlns:a16="http://schemas.microsoft.com/office/drawing/2014/main" id="{CC8AEEA9-01D8-48E8-AF7F-B20B4587A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169320" y="18663022"/>
          <a:ext cx="914440" cy="536657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419100</xdr:colOff>
      <xdr:row>40</xdr:row>
      <xdr:rowOff>134620</xdr:rowOff>
    </xdr:from>
    <xdr:ext cx="528320" cy="407670"/>
    <xdr:pic>
      <xdr:nvPicPr>
        <xdr:cNvPr id="15" name="图片 3">
          <a:extLst>
            <a:ext uri="{FF2B5EF4-FFF2-40B4-BE49-F238E27FC236}">
              <a16:creationId xmlns:a16="http://schemas.microsoft.com/office/drawing/2014/main" id="{0DA69BA8-1DB8-4B39-A7D5-D55FC4C0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23811049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419100</xdr:colOff>
      <xdr:row>41</xdr:row>
      <xdr:rowOff>134620</xdr:rowOff>
    </xdr:from>
    <xdr:ext cx="528320" cy="407670"/>
    <xdr:pic>
      <xdr:nvPicPr>
        <xdr:cNvPr id="22" name="图片 3">
          <a:extLst>
            <a:ext uri="{FF2B5EF4-FFF2-40B4-BE49-F238E27FC236}">
              <a16:creationId xmlns:a16="http://schemas.microsoft.com/office/drawing/2014/main" id="{F3A90116-2ABD-4BDD-AEBE-7CE61C919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23811049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419100</xdr:colOff>
      <xdr:row>42</xdr:row>
      <xdr:rowOff>134620</xdr:rowOff>
    </xdr:from>
    <xdr:ext cx="528320" cy="407670"/>
    <xdr:pic>
      <xdr:nvPicPr>
        <xdr:cNvPr id="23" name="图片 3">
          <a:extLst>
            <a:ext uri="{FF2B5EF4-FFF2-40B4-BE49-F238E27FC236}">
              <a16:creationId xmlns:a16="http://schemas.microsoft.com/office/drawing/2014/main" id="{C2A4B401-0FD3-439F-90F8-A08797EB2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23811049"/>
          <a:ext cx="528320" cy="40767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46</xdr:row>
      <xdr:rowOff>163286</xdr:rowOff>
    </xdr:from>
    <xdr:ext cx="624205" cy="368935"/>
    <xdr:pic>
      <xdr:nvPicPr>
        <xdr:cNvPr id="32" name="图片 68">
          <a:extLst>
            <a:ext uri="{FF2B5EF4-FFF2-40B4-BE49-F238E27FC236}">
              <a16:creationId xmlns:a16="http://schemas.microsoft.com/office/drawing/2014/main" id="{B6B90EA9-14C1-4506-AD89-1404984A8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09358" y="27595286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47</xdr:row>
      <xdr:rowOff>163286</xdr:rowOff>
    </xdr:from>
    <xdr:ext cx="624205" cy="368935"/>
    <xdr:pic>
      <xdr:nvPicPr>
        <xdr:cNvPr id="33" name="图片 68">
          <a:extLst>
            <a:ext uri="{FF2B5EF4-FFF2-40B4-BE49-F238E27FC236}">
              <a16:creationId xmlns:a16="http://schemas.microsoft.com/office/drawing/2014/main" id="{893E4A25-DBA0-4DAE-802D-FD1249079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09358" y="27595286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394608</xdr:colOff>
      <xdr:row>48</xdr:row>
      <xdr:rowOff>163286</xdr:rowOff>
    </xdr:from>
    <xdr:ext cx="624205" cy="368935"/>
    <xdr:pic>
      <xdr:nvPicPr>
        <xdr:cNvPr id="35" name="图片 68">
          <a:extLst>
            <a:ext uri="{FF2B5EF4-FFF2-40B4-BE49-F238E27FC236}">
              <a16:creationId xmlns:a16="http://schemas.microsoft.com/office/drawing/2014/main" id="{47316822-70CC-47D6-871E-4BB84A065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09358" y="27595286"/>
          <a:ext cx="624205" cy="36893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391160</xdr:colOff>
      <xdr:row>52</xdr:row>
      <xdr:rowOff>115570</xdr:rowOff>
    </xdr:from>
    <xdr:ext cx="684530" cy="375285"/>
    <xdr:pic>
      <xdr:nvPicPr>
        <xdr:cNvPr id="36" name="图片 69">
          <a:extLst>
            <a:ext uri="{FF2B5EF4-FFF2-40B4-BE49-F238E27FC236}">
              <a16:creationId xmlns:a16="http://schemas.microsoft.com/office/drawing/2014/main" id="{DB3AE2C2-1D67-4DFB-B8C7-5856B4854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105910" y="31303141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391160</xdr:colOff>
      <xdr:row>53</xdr:row>
      <xdr:rowOff>115570</xdr:rowOff>
    </xdr:from>
    <xdr:ext cx="684530" cy="375285"/>
    <xdr:pic>
      <xdr:nvPicPr>
        <xdr:cNvPr id="37" name="图片 69">
          <a:extLst>
            <a:ext uri="{FF2B5EF4-FFF2-40B4-BE49-F238E27FC236}">
              <a16:creationId xmlns:a16="http://schemas.microsoft.com/office/drawing/2014/main" id="{9AE731E1-6342-4321-A118-4645D90F4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105910" y="31303141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391160</xdr:colOff>
      <xdr:row>54</xdr:row>
      <xdr:rowOff>115570</xdr:rowOff>
    </xdr:from>
    <xdr:ext cx="684530" cy="375285"/>
    <xdr:pic>
      <xdr:nvPicPr>
        <xdr:cNvPr id="48" name="图片 69">
          <a:extLst>
            <a:ext uri="{FF2B5EF4-FFF2-40B4-BE49-F238E27FC236}">
              <a16:creationId xmlns:a16="http://schemas.microsoft.com/office/drawing/2014/main" id="{874B0883-52AB-4376-BC31-A6E1FA508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105910" y="31303141"/>
          <a:ext cx="684530" cy="37528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354693</xdr:colOff>
      <xdr:row>82</xdr:row>
      <xdr:rowOff>33745</xdr:rowOff>
    </xdr:from>
    <xdr:to>
      <xdr:col>3</xdr:col>
      <xdr:colOff>940163</xdr:colOff>
      <xdr:row>84</xdr:row>
      <xdr:rowOff>162650</xdr:rowOff>
    </xdr:to>
    <xdr:pic>
      <xdr:nvPicPr>
        <xdr:cNvPr id="49" name="图片 123">
          <a:extLst>
            <a:ext uri="{FF2B5EF4-FFF2-40B4-BE49-F238E27FC236}">
              <a16:creationId xmlns:a16="http://schemas.microsoft.com/office/drawing/2014/main" id="{D042187F-9E26-4A4A-81F2-B53C81787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4069443" y="85358695"/>
          <a:ext cx="585470" cy="49085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538026</xdr:colOff>
      <xdr:row>85</xdr:row>
      <xdr:rowOff>25854</xdr:rowOff>
    </xdr:from>
    <xdr:ext cx="556260" cy="387350"/>
    <xdr:pic>
      <xdr:nvPicPr>
        <xdr:cNvPr id="56" name="图片 90">
          <a:extLst>
            <a:ext uri="{FF2B5EF4-FFF2-40B4-BE49-F238E27FC236}">
              <a16:creationId xmlns:a16="http://schemas.microsoft.com/office/drawing/2014/main" id="{5386E221-7559-4D70-9A74-02B514BD7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52776" y="51283961"/>
          <a:ext cx="556260" cy="38735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1010557</xdr:colOff>
      <xdr:row>82</xdr:row>
      <xdr:rowOff>36466</xdr:rowOff>
    </xdr:from>
    <xdr:to>
      <xdr:col>3</xdr:col>
      <xdr:colOff>1596027</xdr:colOff>
      <xdr:row>84</xdr:row>
      <xdr:rowOff>165371</xdr:rowOff>
    </xdr:to>
    <xdr:pic>
      <xdr:nvPicPr>
        <xdr:cNvPr id="60" name="图片 123">
          <a:extLst>
            <a:ext uri="{FF2B5EF4-FFF2-40B4-BE49-F238E27FC236}">
              <a16:creationId xmlns:a16="http://schemas.microsoft.com/office/drawing/2014/main" id="{F0BD99ED-B2BE-4D22-861F-0E24C97D5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4725307" y="85361416"/>
          <a:ext cx="585470" cy="4908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2FA22-8661-49E9-9B6B-FB0565199549}">
  <sheetPr>
    <pageSetUpPr fitToPage="1"/>
  </sheetPr>
  <dimension ref="A1:K79"/>
  <sheetViews>
    <sheetView workbookViewId="0"/>
  </sheetViews>
  <sheetFormatPr defaultColWidth="8.85546875" defaultRowHeight="15" x14ac:dyDescent="0.25"/>
  <cols>
    <col min="1" max="1" width="1" customWidth="1"/>
    <col min="2" max="2" width="12" customWidth="1"/>
    <col min="3" max="3" width="38.7109375" customWidth="1"/>
    <col min="4" max="4" width="8.28515625" customWidth="1"/>
    <col min="5" max="5" width="13.5703125" customWidth="1"/>
    <col min="6" max="6" width="9.7109375" customWidth="1"/>
    <col min="7" max="7" width="9.5703125" customWidth="1"/>
    <col min="8" max="8" width="14" customWidth="1"/>
    <col min="9" max="9" width="2" customWidth="1"/>
    <col min="10" max="10" width="10.5703125" customWidth="1"/>
    <col min="11" max="11" width="12.85546875" customWidth="1"/>
    <col min="14" max="14" width="20.5703125" customWidth="1"/>
  </cols>
  <sheetData>
    <row r="1" spans="1:9" x14ac:dyDescent="0.25">
      <c r="A1" s="29"/>
      <c r="B1" s="29"/>
      <c r="C1" s="29"/>
      <c r="D1" s="29"/>
      <c r="E1" s="29"/>
      <c r="F1" s="29"/>
      <c r="G1" s="29"/>
      <c r="H1" s="29"/>
    </row>
    <row r="2" spans="1:9" x14ac:dyDescent="0.25">
      <c r="A2" s="29"/>
      <c r="B2" s="29"/>
      <c r="C2" s="29"/>
      <c r="D2" s="29"/>
      <c r="E2" s="29"/>
      <c r="F2" s="29"/>
      <c r="G2" s="29"/>
      <c r="H2" s="29"/>
    </row>
    <row r="3" spans="1:9" x14ac:dyDescent="0.25">
      <c r="A3" s="29"/>
      <c r="B3" s="29"/>
      <c r="C3" s="29"/>
      <c r="D3" s="29"/>
      <c r="E3" s="29"/>
      <c r="F3" s="29"/>
      <c r="G3" s="29"/>
      <c r="H3" s="29"/>
    </row>
    <row r="4" spans="1:9" x14ac:dyDescent="0.25">
      <c r="A4" s="29"/>
      <c r="B4" s="29"/>
      <c r="C4" s="29"/>
      <c r="D4" s="29"/>
      <c r="E4" s="29"/>
      <c r="F4" s="29"/>
      <c r="G4" s="29"/>
      <c r="H4" s="29"/>
    </row>
    <row r="5" spans="1:9" x14ac:dyDescent="0.25">
      <c r="A5" s="29"/>
      <c r="B5" s="29"/>
      <c r="C5" s="29"/>
      <c r="D5" s="29"/>
      <c r="E5" s="29"/>
      <c r="F5" s="29"/>
      <c r="G5" s="29"/>
      <c r="H5" s="29"/>
    </row>
    <row r="6" spans="1:9" x14ac:dyDescent="0.25">
      <c r="A6" s="29"/>
      <c r="B6" s="29"/>
      <c r="C6" s="29"/>
      <c r="D6" s="29"/>
      <c r="E6" s="29"/>
      <c r="F6" s="29"/>
      <c r="G6" s="29"/>
      <c r="H6" s="29"/>
    </row>
    <row r="7" spans="1:9" x14ac:dyDescent="0.25">
      <c r="A7" s="29"/>
      <c r="B7" s="29"/>
      <c r="C7" s="29"/>
      <c r="D7" s="29"/>
      <c r="E7" s="29"/>
      <c r="F7" s="29"/>
      <c r="G7" s="29"/>
      <c r="H7" s="29"/>
    </row>
    <row r="8" spans="1:9" x14ac:dyDescent="0.25">
      <c r="A8" s="29"/>
      <c r="B8" s="29"/>
      <c r="C8" s="29"/>
      <c r="D8" s="29"/>
      <c r="E8" s="29"/>
      <c r="F8" s="29"/>
      <c r="G8" s="29"/>
      <c r="H8" s="29"/>
    </row>
    <row r="9" spans="1:9" ht="15" customHeight="1" x14ac:dyDescent="0.35">
      <c r="A9" s="29"/>
      <c r="B9" s="144" t="s">
        <v>165</v>
      </c>
      <c r="C9" s="144"/>
      <c r="D9" s="144"/>
      <c r="E9" s="144"/>
      <c r="F9" s="144"/>
      <c r="G9" s="144"/>
      <c r="H9" s="144"/>
      <c r="I9" s="5"/>
    </row>
    <row r="10" spans="1:9" ht="15.75" customHeight="1" thickBot="1" x14ac:dyDescent="0.4">
      <c r="A10" s="29"/>
      <c r="B10" s="145"/>
      <c r="C10" s="145"/>
      <c r="D10" s="145"/>
      <c r="E10" s="145"/>
      <c r="F10" s="145"/>
      <c r="G10" s="145"/>
      <c r="H10" s="145"/>
      <c r="I10" s="5"/>
    </row>
    <row r="11" spans="1:9" ht="15.75" customHeight="1" thickTop="1" x14ac:dyDescent="0.5">
      <c r="A11" s="29"/>
      <c r="B11" s="30"/>
      <c r="C11" s="30"/>
      <c r="D11" s="30"/>
      <c r="E11" s="30"/>
      <c r="F11" s="30"/>
      <c r="G11" s="30"/>
      <c r="H11" s="30"/>
      <c r="I11" s="5"/>
    </row>
    <row r="12" spans="1:9" ht="15.75" customHeight="1" x14ac:dyDescent="0.5">
      <c r="A12" s="29"/>
      <c r="B12" s="29"/>
      <c r="C12" s="29"/>
      <c r="D12" s="30"/>
      <c r="E12" s="30"/>
      <c r="F12" s="30"/>
      <c r="G12" s="30"/>
      <c r="H12" s="30"/>
      <c r="I12" s="5"/>
    </row>
    <row r="13" spans="1:9" x14ac:dyDescent="0.25">
      <c r="A13" s="29"/>
      <c r="B13" s="7"/>
      <c r="C13" s="31" t="s">
        <v>21</v>
      </c>
      <c r="D13" s="29"/>
      <c r="E13" s="29"/>
      <c r="F13" s="29"/>
      <c r="G13" s="29"/>
      <c r="H13" s="29"/>
    </row>
    <row r="14" spans="1:9" x14ac:dyDescent="0.25">
      <c r="A14" s="29"/>
      <c r="B14" s="13"/>
      <c r="C14" s="31" t="s">
        <v>22</v>
      </c>
      <c r="D14" s="29"/>
      <c r="E14" s="29"/>
      <c r="F14" s="29"/>
      <c r="G14" s="29"/>
      <c r="H14" s="29"/>
    </row>
    <row r="15" spans="1:9" ht="15" customHeight="1" x14ac:dyDescent="0.25">
      <c r="A15" s="29"/>
      <c r="B15" s="14"/>
      <c r="C15" s="31" t="s">
        <v>14</v>
      </c>
      <c r="D15" s="29"/>
      <c r="E15" s="29"/>
      <c r="F15" s="29"/>
      <c r="G15" s="29"/>
      <c r="H15" s="29"/>
    </row>
    <row r="16" spans="1:9" ht="15" customHeight="1" x14ac:dyDescent="0.25">
      <c r="A16" s="29"/>
      <c r="B16" s="12"/>
      <c r="C16" s="31" t="s">
        <v>13</v>
      </c>
      <c r="D16" s="29"/>
      <c r="E16" s="29"/>
      <c r="F16" s="29"/>
      <c r="G16" s="29"/>
      <c r="H16" s="29"/>
    </row>
    <row r="17" spans="1:11" ht="15" customHeight="1" x14ac:dyDescent="0.25">
      <c r="A17" s="29"/>
      <c r="B17" s="20"/>
      <c r="C17" s="31" t="s">
        <v>20</v>
      </c>
      <c r="D17" s="29"/>
      <c r="E17" s="29"/>
      <c r="F17" s="29"/>
      <c r="G17" s="29"/>
      <c r="H17" s="29"/>
    </row>
    <row r="18" spans="1:11" ht="15" customHeight="1" x14ac:dyDescent="0.25">
      <c r="A18" s="29"/>
      <c r="B18" s="29"/>
      <c r="C18" s="31"/>
      <c r="D18" s="29"/>
      <c r="E18" s="29"/>
      <c r="F18" s="29"/>
      <c r="G18" s="29"/>
      <c r="H18" s="29"/>
    </row>
    <row r="19" spans="1:11" x14ac:dyDescent="0.25">
      <c r="A19" s="29"/>
      <c r="B19" s="29"/>
      <c r="C19" s="29"/>
      <c r="D19" s="29"/>
      <c r="E19" s="29"/>
      <c r="F19" s="29"/>
      <c r="G19" s="29"/>
      <c r="H19" s="29"/>
    </row>
    <row r="20" spans="1:11" ht="16.5" customHeight="1" x14ac:dyDescent="0.25">
      <c r="A20" s="29"/>
      <c r="B20" s="1"/>
      <c r="C20" s="1"/>
      <c r="D20" s="17" t="s">
        <v>19</v>
      </c>
      <c r="E20" s="17" t="s">
        <v>6</v>
      </c>
      <c r="F20" s="17" t="s">
        <v>2</v>
      </c>
      <c r="G20" s="17" t="s">
        <v>3</v>
      </c>
      <c r="H20" s="21" t="s">
        <v>23</v>
      </c>
    </row>
    <row r="21" spans="1:11" x14ac:dyDescent="0.25">
      <c r="A21" s="29"/>
      <c r="B21" s="1"/>
      <c r="C21" s="1"/>
      <c r="D21" s="25">
        <v>3.5</v>
      </c>
      <c r="E21" s="26">
        <v>5</v>
      </c>
      <c r="F21" s="26">
        <v>1.2</v>
      </c>
      <c r="G21" s="26">
        <v>1.7</v>
      </c>
      <c r="H21" s="18">
        <f>G21*F21</f>
        <v>2.04</v>
      </c>
    </row>
    <row r="22" spans="1:11" x14ac:dyDescent="0.25">
      <c r="A22" s="29"/>
      <c r="B22" s="1"/>
      <c r="C22" s="1"/>
      <c r="D22" s="2"/>
      <c r="E22" s="3"/>
      <c r="F22" s="2"/>
      <c r="G22" s="2"/>
      <c r="H22" s="2"/>
    </row>
    <row r="23" spans="1:11" ht="15.75" thickBot="1" x14ac:dyDescent="0.3">
      <c r="A23" s="29"/>
      <c r="B23" s="9" t="s">
        <v>5</v>
      </c>
      <c r="C23" s="9" t="s">
        <v>7</v>
      </c>
      <c r="D23" s="10" t="s">
        <v>8</v>
      </c>
      <c r="E23" s="10" t="s">
        <v>11</v>
      </c>
      <c r="F23" s="10" t="s">
        <v>9</v>
      </c>
      <c r="G23" s="10" t="s">
        <v>12</v>
      </c>
      <c r="H23" s="10" t="s">
        <v>10</v>
      </c>
    </row>
    <row r="24" spans="1:11" ht="15.75" thickTop="1" x14ac:dyDescent="0.25">
      <c r="A24" s="29"/>
      <c r="B24" s="24" t="str">
        <f>IFERROR(VLOOKUP(C24,Dati!$B$1:$C$3,2,FALSE),"")</f>
        <v/>
      </c>
      <c r="C24" s="28" t="s">
        <v>53</v>
      </c>
      <c r="D24" s="11" t="str">
        <f>IFERROR(VLOOKUP(C24,Dati!$B$1:$C$3,3,FALSE),"")</f>
        <v/>
      </c>
      <c r="E24" s="3"/>
      <c r="F24" s="23"/>
      <c r="G24" s="11"/>
      <c r="H24" s="3"/>
    </row>
    <row r="25" spans="1:11" x14ac:dyDescent="0.25">
      <c r="A25" s="29"/>
      <c r="B25" s="39" t="s">
        <v>27</v>
      </c>
      <c r="C25" s="11"/>
      <c r="D25" s="11"/>
      <c r="E25" s="3"/>
      <c r="F25" s="23"/>
      <c r="G25" s="11"/>
      <c r="H25" s="3"/>
    </row>
    <row r="26" spans="1:11" x14ac:dyDescent="0.25">
      <c r="A26" s="29"/>
      <c r="B26" s="2" t="str">
        <f>IF($C$24="Bianco","RE801-W",IF($C$24="Avorio","RE701-LB",IF($C$24="Marrone","RE701-BR",IF($C$24="Nero","RE701-BK",IF($C$24="Argento","RE801-S",IF($C$24="Ral a scelta","RE801-MF"))))))</f>
        <v>RE801-W</v>
      </c>
      <c r="C26" s="16" t="str">
        <f>IFERROR(VLOOKUP(B26,Dati!$B$1:$I$254,2,FALSE),"")</f>
        <v/>
      </c>
      <c r="D26" s="80" t="str">
        <f>IFERROR(VLOOKUP(B26,Dati!$B$2:$I$254,8,FALSE),"")</f>
        <v/>
      </c>
      <c r="E26" s="3" t="e">
        <f>D26*(1-$E$21/100)</f>
        <v>#VALUE!</v>
      </c>
      <c r="F26" s="3" t="s">
        <v>0</v>
      </c>
      <c r="G26" s="3">
        <f>F21</f>
        <v>1.2</v>
      </c>
      <c r="H26" s="3" t="e">
        <f>E26*G26</f>
        <v>#VALUE!</v>
      </c>
    </row>
    <row r="27" spans="1:11" x14ac:dyDescent="0.25">
      <c r="A27" s="29"/>
      <c r="B27" s="2" t="str">
        <f>IF($C$24="Bianco","RE802-W",IF($C$24="Avorio","RE702-LB",IF($C$24="Marrone","RE702-BR",IF($C$24="Nero","RE702-BK",IF($C$24="Argento","RE802-S",IF($C$24="Ral a scelta","RE802-MF"))))))</f>
        <v>RE802-W</v>
      </c>
      <c r="C27" s="16" t="str">
        <f>IFERROR(VLOOKUP(B27,Dati!$B$1:$I$254,2,FALSE),"")</f>
        <v/>
      </c>
      <c r="D27" s="80" t="str">
        <f>IFERROR(VLOOKUP(B27,Dati!$B$2:$I$254,8,FALSE),"")</f>
        <v/>
      </c>
      <c r="E27" s="3" t="e">
        <f t="shared" ref="E27:E29" si="0">D27*(1-$E$21/100)</f>
        <v>#VALUE!</v>
      </c>
      <c r="F27" s="3" t="s">
        <v>0</v>
      </c>
      <c r="G27" s="3">
        <f>F21</f>
        <v>1.2</v>
      </c>
      <c r="H27" s="3" t="e">
        <f t="shared" ref="H27:H30" si="1">E27*G27</f>
        <v>#VALUE!</v>
      </c>
      <c r="J27" s="33"/>
    </row>
    <row r="28" spans="1:11" x14ac:dyDescent="0.25">
      <c r="A28" s="29"/>
      <c r="B28" s="2" t="str">
        <f>IF($C$24="Bianco","RE805-W",IF($C$24="Avorio","RE705-LB",IF($C$24="Marrone","RE705-BR",IF($C$24="Nero","RE705-BK",IF($C$24="Argento","RE805-S",IF($C$24="Ral a scelta","RE805-MF"))))))</f>
        <v>RE805-W</v>
      </c>
      <c r="C28" s="16" t="str">
        <f>IFERROR(VLOOKUP(B28,Dati!$B$1:$I$254,2,FALSE),"")</f>
        <v/>
      </c>
      <c r="D28" s="80" t="str">
        <f>IFERROR(VLOOKUP(B28,Dati!$B$2:$I$254,8,FALSE),"")</f>
        <v/>
      </c>
      <c r="E28" s="3" t="e">
        <f t="shared" si="0"/>
        <v>#VALUE!</v>
      </c>
      <c r="F28" s="3" t="s">
        <v>25</v>
      </c>
      <c r="G28" s="108">
        <v>1</v>
      </c>
      <c r="H28" s="3" t="e">
        <f t="shared" si="1"/>
        <v>#VALUE!</v>
      </c>
      <c r="J28" s="33"/>
      <c r="K28" s="33"/>
    </row>
    <row r="29" spans="1:11" x14ac:dyDescent="0.25">
      <c r="A29" s="29"/>
      <c r="B29" s="2" t="str">
        <f>IF($C$24="Bianco","RE811-W",IF($C$24="Avorio","RE711-LB",IF($C$24="Marrone","RE711-BR",IF($C$24="Nero","RE711-BK",IF($C$24="Argento","RE811-S",IF($C$24="Ral a scelta","RE811-MF"))))))</f>
        <v>RE811-W</v>
      </c>
      <c r="C29" s="16" t="str">
        <f>IFERROR(VLOOKUP(B29,Dati!$B$1:$I$254,2,FALSE),"")</f>
        <v>P80 Supporto Base a Soffitto Bianco 9016</v>
      </c>
      <c r="D29" s="80">
        <f>IFERROR(VLOOKUP(B29,Dati!$B$2:$I$254,8,FALSE),"")</f>
        <v>1.52</v>
      </c>
      <c r="E29" s="3">
        <f t="shared" si="0"/>
        <v>1.444</v>
      </c>
      <c r="F29" s="3" t="s">
        <v>1</v>
      </c>
      <c r="G29" s="108">
        <f>IF(F21&lt;1.4,2,IF(F21&lt;1.8,3,IF(F21&lt;2.5,4,IF(F21&lt;3.2,5))))</f>
        <v>2</v>
      </c>
      <c r="H29" s="3">
        <f t="shared" si="1"/>
        <v>2.8879999999999999</v>
      </c>
      <c r="J29" s="33"/>
      <c r="K29" s="33"/>
    </row>
    <row r="30" spans="1:11" x14ac:dyDescent="0.25">
      <c r="A30" s="29"/>
      <c r="B30" s="2" t="str">
        <f>Dati!B15</f>
        <v>VV10</v>
      </c>
      <c r="C30" s="16" t="str">
        <f>IFERROR(VLOOKUP(B30,Dati!$B$1:$I$254,2,FALSE),"")</f>
        <v>Set 6 viti allum 3,5*16 testata/cassonetto</v>
      </c>
      <c r="D30" s="80">
        <f>IFERROR(VLOOKUP(B30,Dati!$B$2:$I$254,8,FALSE),"")</f>
        <v>0.48</v>
      </c>
      <c r="E30" s="3">
        <f t="shared" ref="E30" si="2">D30*(1-$E$21/100)</f>
        <v>0.45599999999999996</v>
      </c>
      <c r="F30" s="3" t="s">
        <v>0</v>
      </c>
      <c r="G30" s="3">
        <f>F21</f>
        <v>1.2</v>
      </c>
      <c r="H30" s="3">
        <f t="shared" si="1"/>
        <v>0.54719999999999991</v>
      </c>
      <c r="J30" s="33"/>
      <c r="K30" s="33"/>
    </row>
    <row r="31" spans="1:11" x14ac:dyDescent="0.25">
      <c r="A31" s="29"/>
      <c r="B31" s="2" t="str">
        <f>Dati!B16</f>
        <v>RESP5-7</v>
      </c>
      <c r="C31" s="16" t="str">
        <f>IFERROR(VLOOKUP(B31,Dati!$B$1:$I$254,2,FALSE),"")</f>
        <v>Spazzolino 5 x 7 mm mm</v>
      </c>
      <c r="D31" s="80">
        <f>IFERROR(VLOOKUP(B31,Dati!$B$2:$I$254,8,FALSE),"")</f>
        <v>0.93</v>
      </c>
      <c r="E31" s="3">
        <f t="shared" ref="E31" si="3">D31*(1-$E$21/100)</f>
        <v>0.88349999999999995</v>
      </c>
      <c r="F31" s="3"/>
      <c r="G31" s="3"/>
      <c r="H31" s="3">
        <v>1</v>
      </c>
      <c r="J31" s="33"/>
      <c r="K31" s="33"/>
    </row>
    <row r="32" spans="1:11" x14ac:dyDescent="0.25">
      <c r="A32" s="29"/>
      <c r="B32" s="38" t="s">
        <v>28</v>
      </c>
      <c r="C32" s="16" t="str">
        <f>IFERROR(VLOOKUP(B32,Dati!$A$2:$H$67,2,FALSE),"")</f>
        <v/>
      </c>
      <c r="D32" s="80" t="str">
        <f>IFERROR(VLOOKUP(B32,Dati!$B$2:$I$254,8,FALSE),"")</f>
        <v/>
      </c>
      <c r="E32" s="3"/>
      <c r="F32" s="3"/>
      <c r="G32" s="3"/>
      <c r="H32" s="3"/>
      <c r="J32" s="33"/>
      <c r="K32" s="33"/>
    </row>
    <row r="33" spans="1:11" x14ac:dyDescent="0.25">
      <c r="A33" s="29"/>
      <c r="B33" s="78" t="str">
        <f>Dati!B11</f>
        <v>RTU-35E</v>
      </c>
      <c r="C33" s="16" t="str">
        <f>IFERROR(VLOOKUP(B33,Dati!$B$1:$I$254,2,FALSE),"")</f>
        <v>Tubo da 35 mm</v>
      </c>
      <c r="D33" s="80">
        <f>IFERROR(VLOOKUP(B33,Dati!$B$2:$I$254,8,FALSE),"")</f>
        <v>20.47</v>
      </c>
      <c r="E33" s="3">
        <f t="shared" ref="E33:E43" si="4">D33*(1-$E$21/100)</f>
        <v>19.446499999999997</v>
      </c>
      <c r="F33" s="3" t="s">
        <v>0</v>
      </c>
      <c r="G33" s="3">
        <f>F21</f>
        <v>1.2</v>
      </c>
      <c r="H33" s="3">
        <f>E33*G33</f>
        <v>23.335799999999995</v>
      </c>
      <c r="J33" s="33"/>
      <c r="K33" s="33"/>
    </row>
    <row r="34" spans="1:11" x14ac:dyDescent="0.25">
      <c r="A34" s="29"/>
      <c r="B34" s="6" t="str">
        <f>Dati!B25</f>
        <v>RE860</v>
      </c>
      <c r="C34" s="16" t="str">
        <f>IFERROR(VLOOKUP(B34,Dati!$B$1:$I$254,2,FALSE),"")</f>
        <v>Gruppo Comando</v>
      </c>
      <c r="D34" s="80">
        <f>IFERROR(VLOOKUP(B34,Dati!$B$2:$I$254,8,FALSE),"")</f>
        <v>13.16</v>
      </c>
      <c r="E34" s="3">
        <f t="shared" si="4"/>
        <v>12.501999999999999</v>
      </c>
      <c r="F34" s="11" t="s">
        <v>1</v>
      </c>
      <c r="G34" s="109">
        <v>1</v>
      </c>
      <c r="H34" s="3">
        <f t="shared" ref="H34:H55" si="5">E34*G34</f>
        <v>12.501999999999999</v>
      </c>
      <c r="J34" s="33"/>
      <c r="K34" s="33"/>
    </row>
    <row r="35" spans="1:11" x14ac:dyDescent="0.25">
      <c r="A35" s="29"/>
      <c r="B35" s="6" t="str">
        <f>Dati!B26</f>
        <v>RE865</v>
      </c>
      <c r="C35" s="16" t="str">
        <f>IFERROR(VLOOKUP(B35,Dati!$B$1:$I$254,2,FALSE),"")</f>
        <v>Stopper</v>
      </c>
      <c r="D35" s="80">
        <f>IFERROR(VLOOKUP(B35,Dati!$B$2:$I$254,8,FALSE),"")</f>
        <v>20.239999999999998</v>
      </c>
      <c r="E35" s="3">
        <f t="shared" si="4"/>
        <v>19.227999999999998</v>
      </c>
      <c r="F35" s="11" t="s">
        <v>1</v>
      </c>
      <c r="G35" s="109">
        <v>1</v>
      </c>
      <c r="H35" s="3">
        <f t="shared" si="5"/>
        <v>19.227999999999998</v>
      </c>
      <c r="J35" s="33"/>
      <c r="K35" s="33"/>
    </row>
    <row r="36" spans="1:11" x14ac:dyDescent="0.25">
      <c r="A36" s="29"/>
      <c r="B36" s="2" t="str">
        <f>IF($C$24="Bianco","RE868-W",IF($C$24="Avorio","RE768-LB",IF($C$24="Marrone","RE768-BR",IF($C$24="Nero","RE768-BK",IF($C$24="Argento","RE868-G",IF($C$24="Ral a scelta","RE868-BK"))))))</f>
        <v>RE868-W</v>
      </c>
      <c r="C36" s="16" t="str">
        <f>IFERROR(VLOOKUP(B36,Dati!$B$1:$I$254,2,FALSE),"")</f>
        <v>Guida catena bianco</v>
      </c>
      <c r="D36" s="80">
        <f>IFERROR(VLOOKUP(B36,Dati!$B$2:$I$254,8,FALSE),"")</f>
        <v>1.27</v>
      </c>
      <c r="E36" s="3">
        <f t="shared" si="4"/>
        <v>1.2064999999999999</v>
      </c>
      <c r="F36" s="11" t="s">
        <v>1</v>
      </c>
      <c r="G36" s="109">
        <v>1</v>
      </c>
      <c r="H36" s="3">
        <f t="shared" si="5"/>
        <v>1.2064999999999999</v>
      </c>
      <c r="J36" s="33"/>
      <c r="K36" s="33"/>
    </row>
    <row r="37" spans="1:11" ht="30" x14ac:dyDescent="0.25">
      <c r="A37" s="29"/>
      <c r="B37" s="2" t="str">
        <f>IF(AND($C$24="Bianco",$G$21&lt;1.5),Dati!B33,IF(AND($C$24="Bianco",$G$21&lt;2.5),Dati!B34,IF(AND($C$24="Bianco",$G$21&lt;3.2),Dati!B35,IF(AND($C$24="Avorio",$G$21&lt;1.5),Dati!B36,IF(AND($C$24="Avorio",$G$21&lt;2.5),Dati!B37,IF(AND($C$24="Avorio",$G$21&lt;3.2),Dati!B38,IF(AND($C$24="Marrone",$G$21&lt;1.5),Dati!B36,IF(AND($C$24="Marrone",$G$21&lt;2.5),Dati!B37,IF(AND($C$24="Marrone",$G$21&lt;3.2),Dati!B38,IF(AND($C$24="Nero",$G$21&lt;1.5),Dati!B36,IF(AND($C$24="Nero",$G$21&lt;2.5),Dati!B37,IF(AND($C$24="Nero",$G$21&lt;3.2),Dati!B38,IF(AND($C$24="Argento",$G$21&lt;1.5),Dati!B36,IF(AND($C$24="Argento",$G$21&lt;2.5),Dati!B37,IF(AND($C$24="Argento",$G$21&lt;3.2),Dati!B38,IF(AND($C$24="Ral a scelta",$G$21&lt;1.5),Dati!B36,IF(AND($C$24="Ral a scelta",$G$21&lt;2.5),Dati!B37,IF(AND($C$24="Ral a scelta",$G$21&lt;3.2),Dati!B38,""))))))))))))))))))</f>
        <v>C6-26</v>
      </c>
      <c r="C37" s="16" t="str">
        <f>IFERROR(VLOOKUP(B37,Dati!$B$1:$I$254,2,FALSE),"")</f>
        <v>Anello 2,6 mt, ⌀4,5 x 12mm - h 1,30 mt bianco</v>
      </c>
      <c r="D37" s="98">
        <f>IFERROR(VLOOKUP(B37,Dati!$B$2:$I$254,8,FALSE),"")</f>
        <v>2.2799999999999998</v>
      </c>
      <c r="E37" s="3">
        <f t="shared" si="4"/>
        <v>2.1659999999999999</v>
      </c>
      <c r="F37" s="11" t="s">
        <v>1</v>
      </c>
      <c r="G37" s="109">
        <v>1</v>
      </c>
      <c r="H37" s="3">
        <f t="shared" si="5"/>
        <v>2.1659999999999999</v>
      </c>
      <c r="J37" s="33"/>
      <c r="K37" s="33"/>
    </row>
    <row r="38" spans="1:11" x14ac:dyDescent="0.25">
      <c r="A38" s="29"/>
      <c r="B38" s="38" t="s">
        <v>29</v>
      </c>
      <c r="C38" s="16" t="str">
        <f>IFERROR(VLOOKUP(B38,Dati!$B$1:$I$254,2,FALSE),"")</f>
        <v/>
      </c>
      <c r="D38" s="80" t="str">
        <f>IFERROR(VLOOKUP(B38,Dati!$B$2:$I$254,8,FALSE),"")</f>
        <v/>
      </c>
      <c r="E38" s="3"/>
      <c r="F38" s="11"/>
      <c r="G38" s="11"/>
      <c r="H38" s="3"/>
      <c r="J38" s="33"/>
      <c r="K38" s="33"/>
    </row>
    <row r="39" spans="1:11" x14ac:dyDescent="0.25">
      <c r="A39" s="29"/>
      <c r="B39" s="6" t="str">
        <f>IF($C$24="Bianco","RE830-W",IF($C$24="Avorio","RE730-LB",IF($C$24="Marrone","RE730-BR",IF($C$24="Nero","RE730-BK",IF($C$24="Argento","RE830-S",IF($C$24="Ral a scelta","RE830-MF"))))))</f>
        <v>RE830-W</v>
      </c>
      <c r="C39" s="16" t="str">
        <f>IFERROR(VLOOKUP(B39,Dati!$B$1:$I$254,2,FALSE),"")</f>
        <v>P60/80 Terminale Bianco 9016</v>
      </c>
      <c r="D39" s="80">
        <f>IFERROR(VLOOKUP(B39,Dati!$B$2:$I$254,8,FALSE),"")</f>
        <v>9.4</v>
      </c>
      <c r="E39" s="3">
        <f t="shared" si="4"/>
        <v>8.93</v>
      </c>
      <c r="F39" s="11" t="s">
        <v>0</v>
      </c>
      <c r="G39" s="11">
        <f>F21</f>
        <v>1.2</v>
      </c>
      <c r="H39" s="3">
        <f>E39*G39</f>
        <v>10.715999999999999</v>
      </c>
      <c r="J39" s="33"/>
      <c r="K39" s="33"/>
    </row>
    <row r="40" spans="1:11" x14ac:dyDescent="0.25">
      <c r="A40" s="29"/>
      <c r="B40" s="6" t="str">
        <f>IF($C$24="Bianco","RE836-W",IF($C$24="Avorio","RE736-LB",IF($C$24="Marrone","RE736-BR",IF($C$24="Nero","RE736-BK",IF($C$24="Argento","RE836-G",IF($C$24="Ral a scelta","RE836-BK"))))))</f>
        <v>RE836-W</v>
      </c>
      <c r="C40" s="16" t="str">
        <f>IFERROR(VLOOKUP(B40,Dati!$B$1:$I$254,2,FALSE),"")</f>
        <v>P60/80 Scivoli Zip Bianchi 9016</v>
      </c>
      <c r="D40" s="80">
        <f>IFERROR(VLOOKUP(B40,Dati!$B$2:$I$254,8,FALSE),"")</f>
        <v>2.1</v>
      </c>
      <c r="E40" s="3">
        <f t="shared" si="4"/>
        <v>1.9949999999999999</v>
      </c>
      <c r="F40" s="11" t="s">
        <v>25</v>
      </c>
      <c r="G40" s="109">
        <v>1</v>
      </c>
      <c r="H40" s="3">
        <f t="shared" si="5"/>
        <v>1.9949999999999999</v>
      </c>
      <c r="J40" s="33"/>
      <c r="K40" s="33"/>
    </row>
    <row r="41" spans="1:11" x14ac:dyDescent="0.25">
      <c r="A41" s="29"/>
      <c r="B41" s="6" t="str">
        <f>Dati!B78</f>
        <v>VV31</v>
      </c>
      <c r="C41" s="16" t="str">
        <f>IFERROR(VLOOKUP(B41,Dati!$B$1:$I$254,2,FALSE),"")</f>
        <v>Set 8 viti 2,6*10 scivoli/terminale</v>
      </c>
      <c r="D41" s="80">
        <f>IFERROR(VLOOKUP(B41,Dati!$B$2:$I$254,8,FALSE),"")</f>
        <v>0.64</v>
      </c>
      <c r="E41" s="3">
        <f t="shared" ref="E41" si="6">D41*(1-$E$21/100)</f>
        <v>0.60799999999999998</v>
      </c>
      <c r="F41" s="11" t="s">
        <v>103</v>
      </c>
      <c r="G41" s="109">
        <v>1</v>
      </c>
      <c r="H41" s="3">
        <f t="shared" si="5"/>
        <v>0.60799999999999998</v>
      </c>
      <c r="J41" s="33"/>
      <c r="K41" s="33"/>
    </row>
    <row r="42" spans="1:11" x14ac:dyDescent="0.25">
      <c r="A42" s="29"/>
      <c r="B42" s="6" t="str">
        <f>Dati!B80</f>
        <v>RE832</v>
      </c>
      <c r="C42" s="16" t="str">
        <f>IFERROR(VLOOKUP(B42,Dati!$B$1:$I$254,2,FALSE),"")</f>
        <v>Peso quadro da 7 mm, 2 mt</v>
      </c>
      <c r="D42" s="80">
        <f>IFERROR(VLOOKUP(B42,Dati!$B$2:$I$254,8,FALSE),"")</f>
        <v>11.63</v>
      </c>
      <c r="E42" s="3">
        <f t="shared" si="4"/>
        <v>11.048500000000001</v>
      </c>
      <c r="F42" s="11" t="s">
        <v>0</v>
      </c>
      <c r="G42" s="11">
        <f>F21*2</f>
        <v>2.4</v>
      </c>
      <c r="H42" s="3">
        <f t="shared" si="5"/>
        <v>26.516400000000001</v>
      </c>
      <c r="J42" s="33"/>
      <c r="K42" s="33"/>
    </row>
    <row r="43" spans="1:11" x14ac:dyDescent="0.25">
      <c r="A43" s="29"/>
      <c r="B43" s="6" t="str">
        <f>Dati!B79</f>
        <v>RE1038-BK</v>
      </c>
      <c r="C43" s="16" t="str">
        <f>IFERROR(VLOOKUP(B43,Dati!$B$1:$I$254,2,FALSE),"")</f>
        <v>Profilo Antigoccia Nero</v>
      </c>
      <c r="D43" s="80">
        <f>IFERROR(VLOOKUP(B43,Dati!$B$2:$I$254,8,FALSE),"")</f>
        <v>4.5199999999999996</v>
      </c>
      <c r="E43" s="3">
        <f t="shared" si="4"/>
        <v>4.2939999999999996</v>
      </c>
      <c r="F43" s="11" t="s">
        <v>0</v>
      </c>
      <c r="G43" s="11">
        <f>F21</f>
        <v>1.2</v>
      </c>
      <c r="H43" s="3">
        <f t="shared" si="5"/>
        <v>5.1527999999999992</v>
      </c>
      <c r="J43" s="33"/>
      <c r="K43" s="33"/>
    </row>
    <row r="44" spans="1:11" x14ac:dyDescent="0.25">
      <c r="A44" s="29"/>
      <c r="B44" s="38" t="s">
        <v>31</v>
      </c>
      <c r="C44" s="16" t="str">
        <f>IFERROR(VLOOKUP(B44,Dati!$B$1:$I$254,2,FALSE),"")</f>
        <v/>
      </c>
      <c r="D44" s="80" t="str">
        <f>IFERROR(VLOOKUP(B44,Dati!$B$2:$I$254,8,FALSE),"")</f>
        <v/>
      </c>
      <c r="E44" s="3"/>
      <c r="F44" s="11"/>
      <c r="G44" s="11"/>
      <c r="H44" s="3"/>
      <c r="J44" s="33"/>
      <c r="K44" s="33"/>
    </row>
    <row r="45" spans="1:11" x14ac:dyDescent="0.25">
      <c r="A45" s="29"/>
      <c r="B45" s="6" t="str">
        <f>IF($C$24="Bianco","RE820-W",IF($C$24="Avorio","RE720-LB",IF($C$24="Marrone","RE720-BR",IF($C$24="Nero","RE720-BK",IF($C$24="Argento","RE820-S",IF($C$24="Ral a scelta","RE820-MF"))))))</f>
        <v>RE820-W</v>
      </c>
      <c r="C45" s="16" t="str">
        <f>IFERROR(VLOOKUP(B45,Dati!$B$1:$I$254,2,FALSE),"")</f>
        <v>P60/80 Guida Zip Bianco 9016</v>
      </c>
      <c r="D45" s="80">
        <f>IFERROR(VLOOKUP(B45,Dati!$B$2:$I$254,8,FALSE),"")</f>
        <v>11.03</v>
      </c>
      <c r="E45" s="3">
        <f t="shared" ref="E45:E47" si="7">D45*(1-$E$21/100)</f>
        <v>10.478499999999999</v>
      </c>
      <c r="F45" s="11" t="s">
        <v>0</v>
      </c>
      <c r="G45" s="11">
        <f>G21*2</f>
        <v>3.4</v>
      </c>
      <c r="H45" s="3">
        <f t="shared" si="5"/>
        <v>35.626899999999992</v>
      </c>
      <c r="J45" s="33"/>
      <c r="K45" s="33"/>
    </row>
    <row r="46" spans="1:11" x14ac:dyDescent="0.25">
      <c r="A46" s="29"/>
      <c r="B46" s="6" t="str">
        <f>IF($C$24="Bianco","RE821-W",IF($C$24="Avorio","RE721-LB",IF($C$24="Marrone","RE721-BR",IF($C$24="Nero","RE721-BK",IF($C$24="Argento","RE821-S",IF($C$24="Ral a scelta","RE821-MF"))))))</f>
        <v>RE821-W</v>
      </c>
      <c r="C46" s="16" t="str">
        <f>IFERROR(VLOOKUP(B46,Dati!$B$1:$I$254,2,FALSE),"")</f>
        <v>P60/80 Cover Guida Zip  Bianco 9016</v>
      </c>
      <c r="D46" s="80">
        <f>IFERROR(VLOOKUP(B46,Dati!$B$2:$I$254,8,FALSE),"")</f>
        <v>4.3600000000000003</v>
      </c>
      <c r="E46" s="3">
        <f t="shared" si="7"/>
        <v>4.1420000000000003</v>
      </c>
      <c r="F46" s="11" t="s">
        <v>0</v>
      </c>
      <c r="G46" s="11">
        <f>G21*2</f>
        <v>3.4</v>
      </c>
      <c r="H46" s="3">
        <f t="shared" si="5"/>
        <v>14.082800000000001</v>
      </c>
      <c r="J46" s="33"/>
      <c r="K46" s="33"/>
    </row>
    <row r="47" spans="1:11" x14ac:dyDescent="0.25">
      <c r="A47" s="29"/>
      <c r="B47" s="6" t="str">
        <f>IF($C$24="Bianco","RE822-W",IF($C$24="Avorio","RE722-LB",IF($C$24="Marrone","RE722-BR",IF($C$24="Nero","RE722-BK",IF($C$24="Argento","RE822-S",IF($C$24="Ral a scelta","RE822-MF"))))))</f>
        <v>RE822-W</v>
      </c>
      <c r="C47" s="16" t="str">
        <f>IFERROR(VLOOKUP(B47,Dati!$B$1:$I$254,2,FALSE),"")</f>
        <v>P60/80 Tappo Guida Zip  Bianco 9016</v>
      </c>
      <c r="D47" s="80">
        <f>IFERROR(VLOOKUP(B47,Dati!$B$2:$I$254,8,FALSE),"")</f>
        <v>4.032</v>
      </c>
      <c r="E47" s="3">
        <f t="shared" si="7"/>
        <v>3.8304</v>
      </c>
      <c r="F47" s="11" t="s">
        <v>0</v>
      </c>
      <c r="G47" s="11">
        <f>G21*2</f>
        <v>3.4</v>
      </c>
      <c r="H47" s="3">
        <f t="shared" si="5"/>
        <v>13.02336</v>
      </c>
      <c r="J47" s="33"/>
      <c r="K47" s="33"/>
    </row>
    <row r="48" spans="1:11" x14ac:dyDescent="0.25">
      <c r="A48" s="29"/>
      <c r="B48" s="6" t="str">
        <f>Dati!B59</f>
        <v>VV25</v>
      </c>
      <c r="C48" s="16" t="str">
        <f>IFERROR(VLOOKUP(B48,Dati!$B$1:$I$254,2,FALSE),"")</f>
        <v>Set 6 viti M6x25 cover/guida</v>
      </c>
      <c r="D48" s="80">
        <f>IFERROR(VLOOKUP(B48,Dati!$B$2:$I$254,8,FALSE),"")</f>
        <v>0.6</v>
      </c>
      <c r="E48" s="3">
        <f t="shared" ref="E48:E54" si="8">D48*(1-$E$21/100)</f>
        <v>0.56999999999999995</v>
      </c>
      <c r="F48" s="11" t="s">
        <v>103</v>
      </c>
      <c r="G48" s="109">
        <v>1</v>
      </c>
      <c r="H48" s="3">
        <f t="shared" si="5"/>
        <v>0.56999999999999995</v>
      </c>
      <c r="J48" s="33"/>
      <c r="K48" s="33"/>
    </row>
    <row r="49" spans="1:11" x14ac:dyDescent="0.25">
      <c r="A49" s="29"/>
      <c r="B49" s="6" t="str">
        <f>Dati!B58</f>
        <v>RE1024</v>
      </c>
      <c r="C49" s="16" t="str">
        <f>IFERROR(VLOOKUP(B49,Dati!$B$1:$I$254,2,FALSE),"")</f>
        <v>Estruso per guide</v>
      </c>
      <c r="D49" s="80">
        <f>IFERROR(VLOOKUP(B49,Dati!$B$2:$I$254,8,FALSE),"")</f>
        <v>2.66</v>
      </c>
      <c r="E49" s="3">
        <f t="shared" si="8"/>
        <v>2.5270000000000001</v>
      </c>
      <c r="F49" s="11" t="s">
        <v>0</v>
      </c>
      <c r="G49" s="11">
        <f>G21*4</f>
        <v>6.8</v>
      </c>
      <c r="H49" s="3">
        <f t="shared" si="5"/>
        <v>17.183600000000002</v>
      </c>
      <c r="J49" s="33"/>
      <c r="K49" s="33"/>
    </row>
    <row r="50" spans="1:11" x14ac:dyDescent="0.25">
      <c r="A50" s="29"/>
      <c r="B50" s="6" t="str">
        <f>Dati!B61</f>
        <v>RE824</v>
      </c>
      <c r="C50" s="16" t="str">
        <f>IFERROR(VLOOKUP(B50,Dati!$B$1:$I$254,2,FALSE),"")</f>
        <v>Guida Nylon Zip</v>
      </c>
      <c r="D50" s="80">
        <f>IFERROR(VLOOKUP(B50,Dati!$B$2:$I$254,8,FALSE),"")</f>
        <v>9.5540000000000003</v>
      </c>
      <c r="E50" s="3">
        <f t="shared" si="8"/>
        <v>9.0762999999999998</v>
      </c>
      <c r="F50" s="11" t="s">
        <v>0</v>
      </c>
      <c r="G50" s="11">
        <f>G21*2</f>
        <v>3.4</v>
      </c>
      <c r="H50" s="3">
        <f t="shared" si="5"/>
        <v>30.85942</v>
      </c>
      <c r="J50" s="33"/>
      <c r="K50" s="33"/>
    </row>
    <row r="51" spans="1:11" x14ac:dyDescent="0.25">
      <c r="A51" s="29"/>
      <c r="B51" s="6" t="str">
        <f>Dati!B62</f>
        <v>RE823</v>
      </c>
      <c r="C51" s="16" t="str">
        <f>IFERROR(VLOOKUP(B51,Dati!$B$1:$I$254,2,FALSE),"")</f>
        <v xml:space="preserve">Inserto Zip </v>
      </c>
      <c r="D51" s="80">
        <f>IFERROR(VLOOKUP(B51,Dati!$B$2:$I$254,8,FALSE),"")</f>
        <v>3.16</v>
      </c>
      <c r="E51" s="3">
        <f t="shared" si="8"/>
        <v>3.0019999999999998</v>
      </c>
      <c r="F51" s="11" t="s">
        <v>1</v>
      </c>
      <c r="G51" s="109">
        <v>2</v>
      </c>
      <c r="H51" s="3">
        <f t="shared" si="5"/>
        <v>6.0039999999999996</v>
      </c>
      <c r="J51" s="33"/>
      <c r="K51" s="33"/>
    </row>
    <row r="52" spans="1:11" x14ac:dyDescent="0.25">
      <c r="A52" s="29"/>
      <c r="B52" s="6" t="str">
        <f>Dati!B63</f>
        <v>VV22</v>
      </c>
      <c r="C52" s="16" t="str">
        <f>IFERROR(VLOOKUP(B52,Dati!$B$1:$I$254,2,FALSE),"")</f>
        <v>Set 4 viti 2,6*6 inserto/guida</v>
      </c>
      <c r="D52" s="80">
        <f>IFERROR(VLOOKUP(B52,Dati!$B$2:$I$254,8,FALSE),"")</f>
        <v>0.32</v>
      </c>
      <c r="E52" s="3">
        <f t="shared" si="8"/>
        <v>0.30399999999999999</v>
      </c>
      <c r="F52" s="11" t="s">
        <v>103</v>
      </c>
      <c r="G52" s="109">
        <v>1</v>
      </c>
      <c r="H52" s="3">
        <f t="shared" si="5"/>
        <v>0.30399999999999999</v>
      </c>
      <c r="J52" s="33"/>
      <c r="K52" s="33"/>
    </row>
    <row r="53" spans="1:11" x14ac:dyDescent="0.25">
      <c r="A53" s="29"/>
      <c r="B53" s="6" t="str">
        <f>IF($C$24="Bianco","RE826-W",IF($C$24="Avorio","RE726-BK",IF($C$24="Marrone","RE726-BK",IF($C$24="Nero","RE726-BK",IF($C$24="Argento","RE826-G",IF($C$24="Ral a scelta","RE826-BK"))))))</f>
        <v>RE826-W</v>
      </c>
      <c r="C53" s="16" t="str">
        <f>IFERROR(VLOOKUP(B53,Dati!$B$1:$I$254,2,FALSE),"")</f>
        <v>Tappi Guida Zip Bianchi</v>
      </c>
      <c r="D53" s="80">
        <f>IFERROR(VLOOKUP(B53,Dati!$B$2:$I$254,8,FALSE),"")</f>
        <v>2.54</v>
      </c>
      <c r="E53" s="3">
        <f t="shared" si="8"/>
        <v>2.4129999999999998</v>
      </c>
      <c r="F53" s="11" t="s">
        <v>25</v>
      </c>
      <c r="G53" s="109">
        <v>1</v>
      </c>
      <c r="H53" s="3">
        <f t="shared" si="5"/>
        <v>2.4129999999999998</v>
      </c>
      <c r="J53" s="33"/>
      <c r="K53" s="33"/>
    </row>
    <row r="54" spans="1:11" x14ac:dyDescent="0.25">
      <c r="A54" s="29"/>
      <c r="B54" s="6" t="str">
        <f>Dati!B67</f>
        <v>VV26</v>
      </c>
      <c r="C54" s="16" t="str">
        <f>IFERROR(VLOOKUP(B54,Dati!$B$1:$I$254,2,FALSE),"")</f>
        <v>Set 4 viti 3,5*16 tappi/guida</v>
      </c>
      <c r="D54" s="80">
        <f>IFERROR(VLOOKUP(B54,Dati!$B$2:$I$254,8,FALSE),"")</f>
        <v>0.32</v>
      </c>
      <c r="E54" s="3">
        <f t="shared" si="8"/>
        <v>0.30399999999999999</v>
      </c>
      <c r="F54" s="11" t="s">
        <v>103</v>
      </c>
      <c r="G54" s="109">
        <v>1</v>
      </c>
      <c r="H54" s="3">
        <f t="shared" si="5"/>
        <v>0.30399999999999999</v>
      </c>
      <c r="J54" s="33"/>
      <c r="K54" s="33"/>
    </row>
    <row r="55" spans="1:11" x14ac:dyDescent="0.25">
      <c r="A55" s="29"/>
      <c r="B55" s="6" t="str">
        <f>IFERROR(VLOOKUP(C55,Dati!$B$2:$C$236,2,FALSE),"")</f>
        <v/>
      </c>
      <c r="C55" s="79" t="s">
        <v>46</v>
      </c>
      <c r="D55" s="80" t="str">
        <f>IFERROR(VLOOKUP(C55,Dati!$B$2:$D$236,3,FALSE),"")</f>
        <v/>
      </c>
      <c r="E55" s="3" t="e">
        <f t="shared" ref="E55" si="9">D55*(1-$E$21/100)</f>
        <v>#VALUE!</v>
      </c>
      <c r="F55" s="11" t="s">
        <v>25</v>
      </c>
      <c r="G55" s="109">
        <v>1</v>
      </c>
      <c r="H55" s="3" t="e">
        <f t="shared" si="5"/>
        <v>#VALUE!</v>
      </c>
      <c r="J55" s="33"/>
      <c r="K55" s="33"/>
    </row>
    <row r="56" spans="1:11" x14ac:dyDescent="0.25">
      <c r="A56" s="29"/>
      <c r="B56" s="38" t="s">
        <v>26</v>
      </c>
      <c r="C56" s="16" t="s">
        <v>26</v>
      </c>
      <c r="D56" s="3"/>
      <c r="E56" s="3"/>
      <c r="F56" s="11"/>
      <c r="G56" s="11"/>
      <c r="H56" s="11" t="e">
        <f>SUM(H24:H55)*0.05</f>
        <v>#VALUE!</v>
      </c>
      <c r="J56" s="33"/>
      <c r="K56" s="15"/>
    </row>
    <row r="57" spans="1:11" ht="15.75" thickBot="1" x14ac:dyDescent="0.3">
      <c r="A57" s="29"/>
      <c r="B57" s="6"/>
      <c r="C57" s="1"/>
      <c r="D57" s="2"/>
      <c r="E57" s="4"/>
      <c r="F57" s="146" t="s">
        <v>15</v>
      </c>
      <c r="G57" s="146"/>
      <c r="H57" s="37" t="e">
        <f>SUM(H24:H56)</f>
        <v>#VALUE!</v>
      </c>
      <c r="J57" s="33"/>
      <c r="K57" s="40"/>
    </row>
    <row r="58" spans="1:11" ht="15.75" thickTop="1" x14ac:dyDescent="0.25">
      <c r="A58" s="29"/>
      <c r="B58" s="1"/>
      <c r="C58" s="1"/>
      <c r="D58" s="2"/>
      <c r="E58" s="2"/>
      <c r="F58" s="147" t="s">
        <v>16</v>
      </c>
      <c r="G58" s="147"/>
      <c r="H58" s="36" t="e">
        <f>IF(H21&gt;=1,H57/H21,H57*H21)</f>
        <v>#VALUE!</v>
      </c>
      <c r="K58" s="33"/>
    </row>
    <row r="59" spans="1:11" x14ac:dyDescent="0.25">
      <c r="A59" s="29"/>
      <c r="B59" s="29"/>
      <c r="C59" s="29"/>
      <c r="D59" s="29"/>
      <c r="E59" s="29"/>
      <c r="F59" s="29"/>
      <c r="G59" s="29"/>
      <c r="H59" s="29"/>
    </row>
    <row r="60" spans="1:11" x14ac:dyDescent="0.25">
      <c r="A60" s="29"/>
      <c r="B60" s="29"/>
      <c r="C60" s="29"/>
      <c r="D60" s="29"/>
      <c r="E60" s="29"/>
      <c r="F60" s="29"/>
      <c r="G60" s="29"/>
      <c r="H60" s="29"/>
    </row>
    <row r="61" spans="1:11" x14ac:dyDescent="0.25">
      <c r="A61" s="29"/>
      <c r="B61" s="29"/>
      <c r="C61" s="29"/>
      <c r="D61" s="29"/>
      <c r="E61" s="148" t="s">
        <v>18</v>
      </c>
      <c r="F61" s="148"/>
      <c r="G61" s="148"/>
      <c r="H61" s="27">
        <v>109</v>
      </c>
    </row>
    <row r="62" spans="1:11" x14ac:dyDescent="0.25">
      <c r="A62" s="29"/>
      <c r="B62" s="29"/>
      <c r="C62" s="29"/>
      <c r="D62" s="29"/>
      <c r="E62" s="148" t="s">
        <v>4</v>
      </c>
      <c r="F62" s="148"/>
      <c r="G62" s="148"/>
      <c r="H62" s="8" t="e">
        <f>(H61-H58)/H61</f>
        <v>#VALUE!</v>
      </c>
    </row>
    <row r="63" spans="1:11" x14ac:dyDescent="0.25">
      <c r="A63" s="29"/>
      <c r="B63" s="29"/>
      <c r="C63" s="29"/>
      <c r="D63" s="29"/>
      <c r="E63" s="142" t="s">
        <v>17</v>
      </c>
      <c r="F63" s="142"/>
      <c r="G63" s="142"/>
      <c r="H63" s="22">
        <f>IF(H21&lt;D21,H61*D21,H61*H21)</f>
        <v>381.5</v>
      </c>
    </row>
    <row r="64" spans="1:11" x14ac:dyDescent="0.25">
      <c r="A64" s="29"/>
      <c r="B64" s="29"/>
      <c r="C64" s="29"/>
      <c r="D64" s="29"/>
      <c r="E64" s="142" t="s">
        <v>4</v>
      </c>
      <c r="F64" s="142"/>
      <c r="G64" s="142"/>
      <c r="H64" s="19" t="e">
        <f>(H63-H57)/H63</f>
        <v>#VALUE!</v>
      </c>
    </row>
    <row r="65" spans="1:8" x14ac:dyDescent="0.25">
      <c r="A65" s="29"/>
      <c r="B65" s="143"/>
      <c r="C65" s="143"/>
      <c r="D65" s="29"/>
      <c r="E65" s="29"/>
      <c r="F65" s="29"/>
      <c r="G65" s="29"/>
      <c r="H65" s="29"/>
    </row>
    <row r="66" spans="1:8" x14ac:dyDescent="0.25">
      <c r="A66" s="29"/>
      <c r="B66" s="32"/>
      <c r="C66" s="32"/>
      <c r="D66" s="29"/>
      <c r="E66" s="29"/>
      <c r="F66" s="29"/>
      <c r="G66" s="29"/>
      <c r="H66" s="29"/>
    </row>
    <row r="67" spans="1:8" x14ac:dyDescent="0.25">
      <c r="A67" s="29"/>
      <c r="B67" s="34"/>
      <c r="C67" s="34"/>
      <c r="D67" s="35"/>
      <c r="E67" s="35"/>
      <c r="F67" s="35"/>
      <c r="G67" s="35"/>
      <c r="H67" s="35"/>
    </row>
    <row r="68" spans="1:8" x14ac:dyDescent="0.25">
      <c r="A68" s="29"/>
    </row>
    <row r="69" spans="1:8" x14ac:dyDescent="0.25">
      <c r="A69" s="29"/>
    </row>
    <row r="70" spans="1:8" x14ac:dyDescent="0.25">
      <c r="A70" s="29"/>
    </row>
    <row r="71" spans="1:8" x14ac:dyDescent="0.25">
      <c r="A71" s="29"/>
    </row>
    <row r="72" spans="1:8" x14ac:dyDescent="0.25">
      <c r="A72" s="29"/>
    </row>
    <row r="73" spans="1:8" x14ac:dyDescent="0.25">
      <c r="A73" s="29"/>
    </row>
    <row r="74" spans="1:8" x14ac:dyDescent="0.25">
      <c r="A74" s="29"/>
    </row>
    <row r="75" spans="1:8" x14ac:dyDescent="0.25">
      <c r="A75" s="29"/>
    </row>
    <row r="76" spans="1:8" x14ac:dyDescent="0.25">
      <c r="A76" s="29"/>
    </row>
    <row r="77" spans="1:8" x14ac:dyDescent="0.25">
      <c r="A77" s="29"/>
    </row>
    <row r="78" spans="1:8" x14ac:dyDescent="0.25">
      <c r="A78" s="29"/>
    </row>
    <row r="79" spans="1:8" x14ac:dyDescent="0.25">
      <c r="A79" s="29"/>
    </row>
  </sheetData>
  <sheetProtection formatCells="0" formatColumns="0" formatRows="0" insertColumns="0" insertRows="0" insertHyperlinks="0" deleteColumns="0" deleteRows="0" sort="0" autoFilter="0" pivotTables="0"/>
  <dataConsolidate/>
  <mergeCells count="8">
    <mergeCell ref="E64:G64"/>
    <mergeCell ref="B65:C65"/>
    <mergeCell ref="E63:G63"/>
    <mergeCell ref="B9:H10"/>
    <mergeCell ref="F57:G57"/>
    <mergeCell ref="F58:G58"/>
    <mergeCell ref="E61:G61"/>
    <mergeCell ref="E62:G62"/>
  </mergeCells>
  <dataValidations count="2">
    <dataValidation type="list" allowBlank="1" showInputMessage="1" showErrorMessage="1" sqref="C24" xr:uid="{8573AB20-D2E7-4104-8CDF-0F4E4A01CE0E}">
      <formula1>Colore</formula1>
    </dataValidation>
    <dataValidation type="list" allowBlank="1" showInputMessage="1" showErrorMessage="1" sqref="C55" xr:uid="{4BE31F9A-5DA7-4D10-95EA-154ACD7AD54E}">
      <formula1>Perno</formula1>
    </dataValidation>
  </dataValidations>
  <pageMargins left="0.11811023622047245" right="0.11811023622047245" top="0.11811023622047245" bottom="0" header="0.31496062992125984" footer="0.31496062992125984"/>
  <pageSetup paperSize="9" scale="72" orientation="portrait" r:id="rId1"/>
  <ignoredErrors>
    <ignoredError sqref="C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C2813-0D43-43F9-AECB-A5FAA5C9DA34}">
  <sheetPr>
    <pageSetUpPr fitToPage="1"/>
  </sheetPr>
  <dimension ref="A1:V92"/>
  <sheetViews>
    <sheetView workbookViewId="0"/>
  </sheetViews>
  <sheetFormatPr defaultRowHeight="15" x14ac:dyDescent="0.25"/>
  <cols>
    <col min="2" max="22" width="8.42578125" customWidth="1"/>
  </cols>
  <sheetData>
    <row r="1" spans="1:22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31.5" x14ac:dyDescent="0.5">
      <c r="A3" s="29"/>
      <c r="B3" s="29"/>
      <c r="C3" s="29"/>
      <c r="D3" s="29"/>
      <c r="E3" s="29"/>
      <c r="F3" s="29"/>
      <c r="G3" s="29"/>
      <c r="H3" s="112" t="s">
        <v>164</v>
      </c>
      <c r="I3" s="112"/>
      <c r="J3" s="112"/>
      <c r="K3" s="112"/>
      <c r="L3" s="112"/>
      <c r="M3" s="112"/>
      <c r="N3" s="112"/>
      <c r="O3" s="112"/>
      <c r="P3" s="112"/>
      <c r="Q3" s="112"/>
      <c r="R3" s="29"/>
      <c r="S3" s="29"/>
      <c r="T3" s="29"/>
      <c r="U3" s="29"/>
      <c r="V3" s="29"/>
    </row>
    <row r="4" spans="1:22" ht="15.75" customHeight="1" x14ac:dyDescent="0.5">
      <c r="A4" s="29"/>
      <c r="B4" s="29"/>
      <c r="C4" s="29"/>
      <c r="D4" s="29"/>
      <c r="E4" s="29"/>
      <c r="F4" s="29"/>
      <c r="G4" s="29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29"/>
      <c r="S4" s="29"/>
      <c r="T4" s="29"/>
      <c r="U4" s="29"/>
      <c r="V4" s="29"/>
    </row>
    <row r="5" spans="1:22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5">
      <c r="A9" s="29"/>
      <c r="B9" s="29" t="s">
        <v>117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5">
      <c r="A15" s="96"/>
      <c r="B15" s="97">
        <v>100</v>
      </c>
      <c r="C15" s="97">
        <v>110</v>
      </c>
      <c r="D15" s="97">
        <v>120</v>
      </c>
      <c r="E15" s="97">
        <v>130</v>
      </c>
      <c r="F15" s="97">
        <v>140</v>
      </c>
      <c r="G15" s="97">
        <v>150</v>
      </c>
      <c r="H15" s="97">
        <v>160</v>
      </c>
      <c r="I15" s="97">
        <v>170</v>
      </c>
      <c r="J15" s="97">
        <v>180</v>
      </c>
      <c r="K15" s="97">
        <v>190</v>
      </c>
      <c r="L15" s="97">
        <v>200</v>
      </c>
      <c r="M15" s="113">
        <v>210</v>
      </c>
      <c r="N15" s="113">
        <v>220</v>
      </c>
      <c r="O15" s="113">
        <v>230</v>
      </c>
      <c r="P15" s="113">
        <v>240</v>
      </c>
      <c r="Q15" s="113">
        <v>250</v>
      </c>
      <c r="R15" s="113">
        <v>260</v>
      </c>
      <c r="S15" s="113">
        <v>270</v>
      </c>
      <c r="T15" s="113">
        <v>280</v>
      </c>
      <c r="U15" s="113">
        <v>290</v>
      </c>
      <c r="V15" s="113">
        <v>300</v>
      </c>
    </row>
    <row r="16" spans="1:22" x14ac:dyDescent="0.25">
      <c r="A16" s="97">
        <v>100</v>
      </c>
      <c r="B16" s="95" t="e">
        <f t="shared" ref="B16:V16" si="0">B72+B48</f>
        <v>#VALUE!</v>
      </c>
      <c r="C16" s="95" t="e">
        <f t="shared" si="0"/>
        <v>#VALUE!</v>
      </c>
      <c r="D16" s="95" t="e">
        <f t="shared" si="0"/>
        <v>#VALUE!</v>
      </c>
      <c r="E16" s="95" t="e">
        <f t="shared" si="0"/>
        <v>#VALUE!</v>
      </c>
      <c r="F16" s="95" t="e">
        <f t="shared" si="0"/>
        <v>#VALUE!</v>
      </c>
      <c r="G16" s="95" t="e">
        <f t="shared" si="0"/>
        <v>#VALUE!</v>
      </c>
      <c r="H16" s="95" t="e">
        <f t="shared" si="0"/>
        <v>#VALUE!</v>
      </c>
      <c r="I16" s="95" t="e">
        <f t="shared" si="0"/>
        <v>#VALUE!</v>
      </c>
      <c r="J16" s="95" t="e">
        <f t="shared" si="0"/>
        <v>#VALUE!</v>
      </c>
      <c r="K16" s="95" t="e">
        <f t="shared" si="0"/>
        <v>#VALUE!</v>
      </c>
      <c r="L16" s="95" t="e">
        <f t="shared" si="0"/>
        <v>#VALUE!</v>
      </c>
      <c r="M16" s="114" t="e">
        <f t="shared" si="0"/>
        <v>#VALUE!</v>
      </c>
      <c r="N16" s="114" t="e">
        <f t="shared" si="0"/>
        <v>#VALUE!</v>
      </c>
      <c r="O16" s="114" t="e">
        <f t="shared" si="0"/>
        <v>#VALUE!</v>
      </c>
      <c r="P16" s="114" t="e">
        <f t="shared" si="0"/>
        <v>#VALUE!</v>
      </c>
      <c r="Q16" s="114" t="e">
        <f t="shared" si="0"/>
        <v>#VALUE!</v>
      </c>
      <c r="R16" s="114" t="e">
        <f t="shared" si="0"/>
        <v>#VALUE!</v>
      </c>
      <c r="S16" s="114" t="e">
        <f t="shared" si="0"/>
        <v>#VALUE!</v>
      </c>
      <c r="T16" s="114" t="e">
        <f t="shared" si="0"/>
        <v>#VALUE!</v>
      </c>
      <c r="U16" s="114" t="e">
        <f t="shared" si="0"/>
        <v>#VALUE!</v>
      </c>
      <c r="V16" s="114" t="e">
        <f t="shared" si="0"/>
        <v>#VALUE!</v>
      </c>
    </row>
    <row r="17" spans="1:22" x14ac:dyDescent="0.25">
      <c r="A17" s="97">
        <v>110</v>
      </c>
      <c r="B17" s="95" t="e">
        <f t="shared" ref="B17:V17" si="1">B73+B49</f>
        <v>#VALUE!</v>
      </c>
      <c r="C17" s="95" t="e">
        <f t="shared" si="1"/>
        <v>#VALUE!</v>
      </c>
      <c r="D17" s="95" t="e">
        <f t="shared" si="1"/>
        <v>#VALUE!</v>
      </c>
      <c r="E17" s="95" t="e">
        <f t="shared" si="1"/>
        <v>#VALUE!</v>
      </c>
      <c r="F17" s="95" t="e">
        <f t="shared" si="1"/>
        <v>#VALUE!</v>
      </c>
      <c r="G17" s="95" t="e">
        <f t="shared" si="1"/>
        <v>#VALUE!</v>
      </c>
      <c r="H17" s="95" t="e">
        <f t="shared" si="1"/>
        <v>#VALUE!</v>
      </c>
      <c r="I17" s="95" t="e">
        <f t="shared" si="1"/>
        <v>#VALUE!</v>
      </c>
      <c r="J17" s="95" t="e">
        <f t="shared" si="1"/>
        <v>#VALUE!</v>
      </c>
      <c r="K17" s="95" t="e">
        <f t="shared" si="1"/>
        <v>#VALUE!</v>
      </c>
      <c r="L17" s="95" t="e">
        <f t="shared" si="1"/>
        <v>#VALUE!</v>
      </c>
      <c r="M17" s="114" t="e">
        <f t="shared" si="1"/>
        <v>#VALUE!</v>
      </c>
      <c r="N17" s="114" t="e">
        <f t="shared" si="1"/>
        <v>#VALUE!</v>
      </c>
      <c r="O17" s="114" t="e">
        <f t="shared" si="1"/>
        <v>#VALUE!</v>
      </c>
      <c r="P17" s="114" t="e">
        <f t="shared" si="1"/>
        <v>#VALUE!</v>
      </c>
      <c r="Q17" s="114" t="e">
        <f t="shared" si="1"/>
        <v>#VALUE!</v>
      </c>
      <c r="R17" s="114" t="e">
        <f t="shared" si="1"/>
        <v>#VALUE!</v>
      </c>
      <c r="S17" s="114" t="e">
        <f t="shared" si="1"/>
        <v>#VALUE!</v>
      </c>
      <c r="T17" s="114" t="e">
        <f t="shared" si="1"/>
        <v>#VALUE!</v>
      </c>
      <c r="U17" s="114" t="e">
        <f t="shared" si="1"/>
        <v>#VALUE!</v>
      </c>
      <c r="V17" s="114" t="e">
        <f t="shared" si="1"/>
        <v>#VALUE!</v>
      </c>
    </row>
    <row r="18" spans="1:22" x14ac:dyDescent="0.25">
      <c r="A18" s="97">
        <v>120</v>
      </c>
      <c r="B18" s="95" t="e">
        <f t="shared" ref="B18:V18" si="2">B74+B50</f>
        <v>#VALUE!</v>
      </c>
      <c r="C18" s="95" t="e">
        <f t="shared" si="2"/>
        <v>#VALUE!</v>
      </c>
      <c r="D18" s="95" t="e">
        <f t="shared" si="2"/>
        <v>#VALUE!</v>
      </c>
      <c r="E18" s="95" t="e">
        <f t="shared" si="2"/>
        <v>#VALUE!</v>
      </c>
      <c r="F18" s="95" t="e">
        <f t="shared" si="2"/>
        <v>#VALUE!</v>
      </c>
      <c r="G18" s="95" t="e">
        <f t="shared" si="2"/>
        <v>#VALUE!</v>
      </c>
      <c r="H18" s="95" t="e">
        <f t="shared" si="2"/>
        <v>#VALUE!</v>
      </c>
      <c r="I18" s="95" t="e">
        <f t="shared" si="2"/>
        <v>#VALUE!</v>
      </c>
      <c r="J18" s="95" t="e">
        <f t="shared" si="2"/>
        <v>#VALUE!</v>
      </c>
      <c r="K18" s="95" t="e">
        <f t="shared" si="2"/>
        <v>#VALUE!</v>
      </c>
      <c r="L18" s="95" t="e">
        <f t="shared" si="2"/>
        <v>#VALUE!</v>
      </c>
      <c r="M18" s="114" t="e">
        <f t="shared" si="2"/>
        <v>#VALUE!</v>
      </c>
      <c r="N18" s="114" t="e">
        <f t="shared" si="2"/>
        <v>#VALUE!</v>
      </c>
      <c r="O18" s="114" t="e">
        <f t="shared" si="2"/>
        <v>#VALUE!</v>
      </c>
      <c r="P18" s="114" t="e">
        <f t="shared" si="2"/>
        <v>#VALUE!</v>
      </c>
      <c r="Q18" s="114" t="e">
        <f t="shared" si="2"/>
        <v>#VALUE!</v>
      </c>
      <c r="R18" s="114" t="e">
        <f t="shared" si="2"/>
        <v>#VALUE!</v>
      </c>
      <c r="S18" s="114" t="e">
        <f t="shared" si="2"/>
        <v>#VALUE!</v>
      </c>
      <c r="T18" s="114" t="e">
        <f t="shared" si="2"/>
        <v>#VALUE!</v>
      </c>
      <c r="U18" s="114" t="e">
        <f t="shared" si="2"/>
        <v>#VALUE!</v>
      </c>
      <c r="V18" s="114" t="e">
        <f t="shared" si="2"/>
        <v>#VALUE!</v>
      </c>
    </row>
    <row r="19" spans="1:22" x14ac:dyDescent="0.25">
      <c r="A19" s="97">
        <v>130</v>
      </c>
      <c r="B19" s="95" t="e">
        <f t="shared" ref="B19:V19" si="3">B75+B51</f>
        <v>#VALUE!</v>
      </c>
      <c r="C19" s="95" t="e">
        <f t="shared" si="3"/>
        <v>#VALUE!</v>
      </c>
      <c r="D19" s="95" t="e">
        <f t="shared" si="3"/>
        <v>#VALUE!</v>
      </c>
      <c r="E19" s="95" t="e">
        <f t="shared" si="3"/>
        <v>#VALUE!</v>
      </c>
      <c r="F19" s="95" t="e">
        <f t="shared" si="3"/>
        <v>#VALUE!</v>
      </c>
      <c r="G19" s="95" t="e">
        <f t="shared" si="3"/>
        <v>#VALUE!</v>
      </c>
      <c r="H19" s="95" t="e">
        <f t="shared" si="3"/>
        <v>#VALUE!</v>
      </c>
      <c r="I19" s="95" t="e">
        <f t="shared" si="3"/>
        <v>#VALUE!</v>
      </c>
      <c r="J19" s="95" t="e">
        <f t="shared" si="3"/>
        <v>#VALUE!</v>
      </c>
      <c r="K19" s="95" t="e">
        <f t="shared" si="3"/>
        <v>#VALUE!</v>
      </c>
      <c r="L19" s="95" t="e">
        <f t="shared" si="3"/>
        <v>#VALUE!</v>
      </c>
      <c r="M19" s="114" t="e">
        <f t="shared" si="3"/>
        <v>#VALUE!</v>
      </c>
      <c r="N19" s="114" t="e">
        <f t="shared" si="3"/>
        <v>#VALUE!</v>
      </c>
      <c r="O19" s="114" t="e">
        <f t="shared" si="3"/>
        <v>#VALUE!</v>
      </c>
      <c r="P19" s="114" t="e">
        <f t="shared" si="3"/>
        <v>#VALUE!</v>
      </c>
      <c r="Q19" s="114" t="e">
        <f t="shared" si="3"/>
        <v>#VALUE!</v>
      </c>
      <c r="R19" s="114" t="e">
        <f t="shared" si="3"/>
        <v>#VALUE!</v>
      </c>
      <c r="S19" s="114" t="e">
        <f t="shared" si="3"/>
        <v>#VALUE!</v>
      </c>
      <c r="T19" s="114" t="e">
        <f t="shared" si="3"/>
        <v>#VALUE!</v>
      </c>
      <c r="U19" s="114" t="e">
        <f t="shared" si="3"/>
        <v>#VALUE!</v>
      </c>
      <c r="V19" s="114" t="e">
        <f t="shared" si="3"/>
        <v>#VALUE!</v>
      </c>
    </row>
    <row r="20" spans="1:22" x14ac:dyDescent="0.25">
      <c r="A20" s="97">
        <v>140</v>
      </c>
      <c r="B20" s="95" t="e">
        <f t="shared" ref="B20:V20" si="4">B76+B52</f>
        <v>#VALUE!</v>
      </c>
      <c r="C20" s="95" t="e">
        <f t="shared" si="4"/>
        <v>#VALUE!</v>
      </c>
      <c r="D20" s="95" t="e">
        <f t="shared" si="4"/>
        <v>#VALUE!</v>
      </c>
      <c r="E20" s="95" t="e">
        <f t="shared" si="4"/>
        <v>#VALUE!</v>
      </c>
      <c r="F20" s="95" t="e">
        <f t="shared" si="4"/>
        <v>#VALUE!</v>
      </c>
      <c r="G20" s="95" t="e">
        <f t="shared" si="4"/>
        <v>#VALUE!</v>
      </c>
      <c r="H20" s="95" t="e">
        <f t="shared" si="4"/>
        <v>#VALUE!</v>
      </c>
      <c r="I20" s="95" t="e">
        <f t="shared" si="4"/>
        <v>#VALUE!</v>
      </c>
      <c r="J20" s="95" t="e">
        <f t="shared" si="4"/>
        <v>#VALUE!</v>
      </c>
      <c r="K20" s="95" t="e">
        <f t="shared" si="4"/>
        <v>#VALUE!</v>
      </c>
      <c r="L20" s="95" t="e">
        <f t="shared" si="4"/>
        <v>#VALUE!</v>
      </c>
      <c r="M20" s="114" t="e">
        <f t="shared" si="4"/>
        <v>#VALUE!</v>
      </c>
      <c r="N20" s="114" t="e">
        <f t="shared" si="4"/>
        <v>#VALUE!</v>
      </c>
      <c r="O20" s="114" t="e">
        <f t="shared" si="4"/>
        <v>#VALUE!</v>
      </c>
      <c r="P20" s="114" t="e">
        <f t="shared" si="4"/>
        <v>#VALUE!</v>
      </c>
      <c r="Q20" s="114" t="e">
        <f t="shared" si="4"/>
        <v>#VALUE!</v>
      </c>
      <c r="R20" s="114" t="e">
        <f t="shared" si="4"/>
        <v>#VALUE!</v>
      </c>
      <c r="S20" s="114" t="e">
        <f t="shared" si="4"/>
        <v>#VALUE!</v>
      </c>
      <c r="T20" s="114" t="e">
        <f t="shared" si="4"/>
        <v>#VALUE!</v>
      </c>
      <c r="U20" s="114" t="e">
        <f t="shared" si="4"/>
        <v>#VALUE!</v>
      </c>
      <c r="V20" s="114" t="e">
        <f t="shared" si="4"/>
        <v>#VALUE!</v>
      </c>
    </row>
    <row r="21" spans="1:22" x14ac:dyDescent="0.25">
      <c r="A21" s="97">
        <v>150</v>
      </c>
      <c r="B21" s="95" t="e">
        <f t="shared" ref="B21:V21" si="5">B77+B53</f>
        <v>#VALUE!</v>
      </c>
      <c r="C21" s="95" t="e">
        <f t="shared" si="5"/>
        <v>#VALUE!</v>
      </c>
      <c r="D21" s="95" t="e">
        <f t="shared" si="5"/>
        <v>#VALUE!</v>
      </c>
      <c r="E21" s="95" t="e">
        <f t="shared" si="5"/>
        <v>#VALUE!</v>
      </c>
      <c r="F21" s="95" t="e">
        <f t="shared" si="5"/>
        <v>#VALUE!</v>
      </c>
      <c r="G21" s="95" t="e">
        <f t="shared" si="5"/>
        <v>#VALUE!</v>
      </c>
      <c r="H21" s="95" t="e">
        <f t="shared" si="5"/>
        <v>#VALUE!</v>
      </c>
      <c r="I21" s="95" t="e">
        <f t="shared" si="5"/>
        <v>#VALUE!</v>
      </c>
      <c r="J21" s="95" t="e">
        <f t="shared" si="5"/>
        <v>#VALUE!</v>
      </c>
      <c r="K21" s="95" t="e">
        <f t="shared" si="5"/>
        <v>#VALUE!</v>
      </c>
      <c r="L21" s="95" t="e">
        <f t="shared" si="5"/>
        <v>#VALUE!</v>
      </c>
      <c r="M21" s="114" t="e">
        <f t="shared" si="5"/>
        <v>#VALUE!</v>
      </c>
      <c r="N21" s="114" t="e">
        <f t="shared" si="5"/>
        <v>#VALUE!</v>
      </c>
      <c r="O21" s="114" t="e">
        <f t="shared" si="5"/>
        <v>#VALUE!</v>
      </c>
      <c r="P21" s="114" t="e">
        <f t="shared" si="5"/>
        <v>#VALUE!</v>
      </c>
      <c r="Q21" s="114" t="e">
        <f t="shared" si="5"/>
        <v>#VALUE!</v>
      </c>
      <c r="R21" s="114" t="e">
        <f t="shared" si="5"/>
        <v>#VALUE!</v>
      </c>
      <c r="S21" s="114" t="e">
        <f t="shared" si="5"/>
        <v>#VALUE!</v>
      </c>
      <c r="T21" s="114" t="e">
        <f t="shared" si="5"/>
        <v>#VALUE!</v>
      </c>
      <c r="U21" s="114" t="e">
        <f t="shared" si="5"/>
        <v>#VALUE!</v>
      </c>
      <c r="V21" s="114" t="e">
        <f t="shared" si="5"/>
        <v>#VALUE!</v>
      </c>
    </row>
    <row r="22" spans="1:22" x14ac:dyDescent="0.25">
      <c r="A22" s="97">
        <v>160</v>
      </c>
      <c r="B22" s="95" t="e">
        <f t="shared" ref="B22:V22" si="6">B78+B54</f>
        <v>#VALUE!</v>
      </c>
      <c r="C22" s="95" t="e">
        <f t="shared" si="6"/>
        <v>#VALUE!</v>
      </c>
      <c r="D22" s="95" t="e">
        <f t="shared" si="6"/>
        <v>#VALUE!</v>
      </c>
      <c r="E22" s="95" t="e">
        <f t="shared" si="6"/>
        <v>#VALUE!</v>
      </c>
      <c r="F22" s="95" t="e">
        <f t="shared" si="6"/>
        <v>#VALUE!</v>
      </c>
      <c r="G22" s="95" t="e">
        <f t="shared" si="6"/>
        <v>#VALUE!</v>
      </c>
      <c r="H22" s="95" t="e">
        <f t="shared" si="6"/>
        <v>#VALUE!</v>
      </c>
      <c r="I22" s="95" t="e">
        <f t="shared" si="6"/>
        <v>#VALUE!</v>
      </c>
      <c r="J22" s="95" t="e">
        <f t="shared" si="6"/>
        <v>#VALUE!</v>
      </c>
      <c r="K22" s="95" t="e">
        <f t="shared" si="6"/>
        <v>#VALUE!</v>
      </c>
      <c r="L22" s="95" t="e">
        <f t="shared" si="6"/>
        <v>#VALUE!</v>
      </c>
      <c r="M22" s="114" t="e">
        <f t="shared" si="6"/>
        <v>#VALUE!</v>
      </c>
      <c r="N22" s="114" t="e">
        <f t="shared" si="6"/>
        <v>#VALUE!</v>
      </c>
      <c r="O22" s="114" t="e">
        <f t="shared" si="6"/>
        <v>#VALUE!</v>
      </c>
      <c r="P22" s="114" t="e">
        <f t="shared" si="6"/>
        <v>#VALUE!</v>
      </c>
      <c r="Q22" s="114" t="e">
        <f t="shared" si="6"/>
        <v>#VALUE!</v>
      </c>
      <c r="R22" s="114" t="e">
        <f t="shared" si="6"/>
        <v>#VALUE!</v>
      </c>
      <c r="S22" s="114" t="e">
        <f t="shared" si="6"/>
        <v>#VALUE!</v>
      </c>
      <c r="T22" s="114" t="e">
        <f t="shared" si="6"/>
        <v>#VALUE!</v>
      </c>
      <c r="U22" s="114" t="e">
        <f t="shared" si="6"/>
        <v>#VALUE!</v>
      </c>
      <c r="V22" s="114" t="e">
        <f t="shared" si="6"/>
        <v>#VALUE!</v>
      </c>
    </row>
    <row r="23" spans="1:22" x14ac:dyDescent="0.25">
      <c r="A23" s="97">
        <v>170</v>
      </c>
      <c r="B23" s="95" t="e">
        <f t="shared" ref="B23:V23" si="7">B79+B55</f>
        <v>#VALUE!</v>
      </c>
      <c r="C23" s="95" t="e">
        <f t="shared" si="7"/>
        <v>#VALUE!</v>
      </c>
      <c r="D23" s="95" t="e">
        <f t="shared" si="7"/>
        <v>#VALUE!</v>
      </c>
      <c r="E23" s="95" t="e">
        <f t="shared" si="7"/>
        <v>#VALUE!</v>
      </c>
      <c r="F23" s="95" t="e">
        <f t="shared" si="7"/>
        <v>#VALUE!</v>
      </c>
      <c r="G23" s="95" t="e">
        <f t="shared" si="7"/>
        <v>#VALUE!</v>
      </c>
      <c r="H23" s="95" t="e">
        <f t="shared" si="7"/>
        <v>#VALUE!</v>
      </c>
      <c r="I23" s="95" t="e">
        <f t="shared" si="7"/>
        <v>#VALUE!</v>
      </c>
      <c r="J23" s="95" t="e">
        <f t="shared" si="7"/>
        <v>#VALUE!</v>
      </c>
      <c r="K23" s="95" t="e">
        <f t="shared" si="7"/>
        <v>#VALUE!</v>
      </c>
      <c r="L23" s="95" t="e">
        <f t="shared" si="7"/>
        <v>#VALUE!</v>
      </c>
      <c r="M23" s="114" t="e">
        <f t="shared" si="7"/>
        <v>#VALUE!</v>
      </c>
      <c r="N23" s="114" t="e">
        <f t="shared" si="7"/>
        <v>#VALUE!</v>
      </c>
      <c r="O23" s="114" t="e">
        <f t="shared" si="7"/>
        <v>#VALUE!</v>
      </c>
      <c r="P23" s="114" t="e">
        <f t="shared" si="7"/>
        <v>#VALUE!</v>
      </c>
      <c r="Q23" s="114" t="e">
        <f t="shared" si="7"/>
        <v>#VALUE!</v>
      </c>
      <c r="R23" s="114" t="e">
        <f t="shared" si="7"/>
        <v>#VALUE!</v>
      </c>
      <c r="S23" s="114" t="e">
        <f t="shared" si="7"/>
        <v>#VALUE!</v>
      </c>
      <c r="T23" s="114" t="e">
        <f t="shared" si="7"/>
        <v>#VALUE!</v>
      </c>
      <c r="U23" s="114" t="e">
        <f t="shared" si="7"/>
        <v>#VALUE!</v>
      </c>
      <c r="V23" s="114" t="e">
        <f t="shared" si="7"/>
        <v>#VALUE!</v>
      </c>
    </row>
    <row r="24" spans="1:22" x14ac:dyDescent="0.25">
      <c r="A24" s="97">
        <v>180</v>
      </c>
      <c r="B24" s="95" t="e">
        <f t="shared" ref="B24:V24" si="8">B80+B56</f>
        <v>#VALUE!</v>
      </c>
      <c r="C24" s="95" t="e">
        <f t="shared" si="8"/>
        <v>#VALUE!</v>
      </c>
      <c r="D24" s="95" t="e">
        <f t="shared" si="8"/>
        <v>#VALUE!</v>
      </c>
      <c r="E24" s="95" t="e">
        <f t="shared" si="8"/>
        <v>#VALUE!</v>
      </c>
      <c r="F24" s="95" t="e">
        <f t="shared" si="8"/>
        <v>#VALUE!</v>
      </c>
      <c r="G24" s="95" t="e">
        <f t="shared" si="8"/>
        <v>#VALUE!</v>
      </c>
      <c r="H24" s="95" t="e">
        <f t="shared" si="8"/>
        <v>#VALUE!</v>
      </c>
      <c r="I24" s="95" t="e">
        <f t="shared" si="8"/>
        <v>#VALUE!</v>
      </c>
      <c r="J24" s="95" t="e">
        <f t="shared" si="8"/>
        <v>#VALUE!</v>
      </c>
      <c r="K24" s="95" t="e">
        <f t="shared" si="8"/>
        <v>#VALUE!</v>
      </c>
      <c r="L24" s="95" t="e">
        <f t="shared" si="8"/>
        <v>#VALUE!</v>
      </c>
      <c r="M24" s="114" t="e">
        <f t="shared" si="8"/>
        <v>#VALUE!</v>
      </c>
      <c r="N24" s="114" t="e">
        <f t="shared" si="8"/>
        <v>#VALUE!</v>
      </c>
      <c r="O24" s="114" t="e">
        <f t="shared" si="8"/>
        <v>#VALUE!</v>
      </c>
      <c r="P24" s="114" t="e">
        <f t="shared" si="8"/>
        <v>#VALUE!</v>
      </c>
      <c r="Q24" s="114" t="e">
        <f t="shared" si="8"/>
        <v>#VALUE!</v>
      </c>
      <c r="R24" s="114" t="e">
        <f t="shared" si="8"/>
        <v>#VALUE!</v>
      </c>
      <c r="S24" s="114" t="e">
        <f t="shared" si="8"/>
        <v>#VALUE!</v>
      </c>
      <c r="T24" s="114" t="e">
        <f t="shared" si="8"/>
        <v>#VALUE!</v>
      </c>
      <c r="U24" s="114" t="e">
        <f t="shared" si="8"/>
        <v>#VALUE!</v>
      </c>
      <c r="V24" s="114" t="e">
        <f t="shared" si="8"/>
        <v>#VALUE!</v>
      </c>
    </row>
    <row r="25" spans="1:22" x14ac:dyDescent="0.25">
      <c r="A25" s="97">
        <v>190</v>
      </c>
      <c r="B25" s="95" t="e">
        <f t="shared" ref="B25:V25" si="9">B81+B57</f>
        <v>#VALUE!</v>
      </c>
      <c r="C25" s="95" t="e">
        <f t="shared" si="9"/>
        <v>#VALUE!</v>
      </c>
      <c r="D25" s="95" t="e">
        <f t="shared" si="9"/>
        <v>#VALUE!</v>
      </c>
      <c r="E25" s="95" t="e">
        <f t="shared" si="9"/>
        <v>#VALUE!</v>
      </c>
      <c r="F25" s="95" t="e">
        <f t="shared" si="9"/>
        <v>#VALUE!</v>
      </c>
      <c r="G25" s="95" t="e">
        <f t="shared" si="9"/>
        <v>#VALUE!</v>
      </c>
      <c r="H25" s="95" t="e">
        <f t="shared" si="9"/>
        <v>#VALUE!</v>
      </c>
      <c r="I25" s="95" t="e">
        <f t="shared" si="9"/>
        <v>#VALUE!</v>
      </c>
      <c r="J25" s="95" t="e">
        <f t="shared" si="9"/>
        <v>#VALUE!</v>
      </c>
      <c r="K25" s="95" t="e">
        <f t="shared" si="9"/>
        <v>#VALUE!</v>
      </c>
      <c r="L25" s="95" t="e">
        <f t="shared" si="9"/>
        <v>#VALUE!</v>
      </c>
      <c r="M25" s="114" t="e">
        <f t="shared" si="9"/>
        <v>#VALUE!</v>
      </c>
      <c r="N25" s="114" t="e">
        <f t="shared" si="9"/>
        <v>#VALUE!</v>
      </c>
      <c r="O25" s="114" t="e">
        <f t="shared" si="9"/>
        <v>#VALUE!</v>
      </c>
      <c r="P25" s="114" t="e">
        <f t="shared" si="9"/>
        <v>#VALUE!</v>
      </c>
      <c r="Q25" s="114" t="e">
        <f t="shared" si="9"/>
        <v>#VALUE!</v>
      </c>
      <c r="R25" s="114" t="e">
        <f t="shared" si="9"/>
        <v>#VALUE!</v>
      </c>
      <c r="S25" s="114" t="e">
        <f t="shared" si="9"/>
        <v>#VALUE!</v>
      </c>
      <c r="T25" s="114" t="e">
        <f t="shared" si="9"/>
        <v>#VALUE!</v>
      </c>
      <c r="U25" s="114" t="e">
        <f t="shared" si="9"/>
        <v>#VALUE!</v>
      </c>
      <c r="V25" s="114" t="e">
        <f t="shared" si="9"/>
        <v>#VALUE!</v>
      </c>
    </row>
    <row r="26" spans="1:22" x14ac:dyDescent="0.25">
      <c r="A26" s="97">
        <v>200</v>
      </c>
      <c r="B26" s="95" t="e">
        <f t="shared" ref="B26:V26" si="10">B82+B58</f>
        <v>#VALUE!</v>
      </c>
      <c r="C26" s="95" t="e">
        <f t="shared" si="10"/>
        <v>#VALUE!</v>
      </c>
      <c r="D26" s="95" t="e">
        <f t="shared" si="10"/>
        <v>#VALUE!</v>
      </c>
      <c r="E26" s="95" t="e">
        <f t="shared" si="10"/>
        <v>#VALUE!</v>
      </c>
      <c r="F26" s="95" t="e">
        <f t="shared" si="10"/>
        <v>#VALUE!</v>
      </c>
      <c r="G26" s="95" t="e">
        <f t="shared" si="10"/>
        <v>#VALUE!</v>
      </c>
      <c r="H26" s="95" t="e">
        <f t="shared" si="10"/>
        <v>#VALUE!</v>
      </c>
      <c r="I26" s="95" t="e">
        <f t="shared" si="10"/>
        <v>#VALUE!</v>
      </c>
      <c r="J26" s="95" t="e">
        <f t="shared" si="10"/>
        <v>#VALUE!</v>
      </c>
      <c r="K26" s="95" t="e">
        <f t="shared" si="10"/>
        <v>#VALUE!</v>
      </c>
      <c r="L26" s="95" t="e">
        <f t="shared" si="10"/>
        <v>#VALUE!</v>
      </c>
      <c r="M26" s="114" t="e">
        <f t="shared" si="10"/>
        <v>#VALUE!</v>
      </c>
      <c r="N26" s="114" t="e">
        <f t="shared" si="10"/>
        <v>#VALUE!</v>
      </c>
      <c r="O26" s="114" t="e">
        <f t="shared" si="10"/>
        <v>#VALUE!</v>
      </c>
      <c r="P26" s="114" t="e">
        <f t="shared" si="10"/>
        <v>#VALUE!</v>
      </c>
      <c r="Q26" s="114" t="e">
        <f t="shared" si="10"/>
        <v>#VALUE!</v>
      </c>
      <c r="R26" s="114" t="e">
        <f t="shared" si="10"/>
        <v>#VALUE!</v>
      </c>
      <c r="S26" s="114" t="e">
        <f t="shared" si="10"/>
        <v>#VALUE!</v>
      </c>
      <c r="T26" s="114" t="e">
        <f t="shared" si="10"/>
        <v>#VALUE!</v>
      </c>
      <c r="U26" s="114" t="e">
        <f t="shared" si="10"/>
        <v>#VALUE!</v>
      </c>
      <c r="V26" s="114" t="e">
        <f t="shared" si="10"/>
        <v>#VALUE!</v>
      </c>
    </row>
    <row r="27" spans="1:22" x14ac:dyDescent="0.25">
      <c r="A27" s="97">
        <v>210</v>
      </c>
      <c r="B27" s="95" t="e">
        <f t="shared" ref="B27:V27" si="11">B83+B59</f>
        <v>#VALUE!</v>
      </c>
      <c r="C27" s="95" t="e">
        <f t="shared" si="11"/>
        <v>#VALUE!</v>
      </c>
      <c r="D27" s="95" t="e">
        <f t="shared" si="11"/>
        <v>#VALUE!</v>
      </c>
      <c r="E27" s="95" t="e">
        <f t="shared" si="11"/>
        <v>#VALUE!</v>
      </c>
      <c r="F27" s="95" t="e">
        <f t="shared" si="11"/>
        <v>#VALUE!</v>
      </c>
      <c r="G27" s="95" t="e">
        <f t="shared" si="11"/>
        <v>#VALUE!</v>
      </c>
      <c r="H27" s="95" t="e">
        <f t="shared" si="11"/>
        <v>#VALUE!</v>
      </c>
      <c r="I27" s="95" t="e">
        <f t="shared" si="11"/>
        <v>#VALUE!</v>
      </c>
      <c r="J27" s="95" t="e">
        <f t="shared" si="11"/>
        <v>#VALUE!</v>
      </c>
      <c r="K27" s="95" t="e">
        <f t="shared" si="11"/>
        <v>#VALUE!</v>
      </c>
      <c r="L27" s="95" t="e">
        <f t="shared" si="11"/>
        <v>#VALUE!</v>
      </c>
      <c r="M27" s="114" t="e">
        <f t="shared" si="11"/>
        <v>#VALUE!</v>
      </c>
      <c r="N27" s="114" t="e">
        <f t="shared" si="11"/>
        <v>#VALUE!</v>
      </c>
      <c r="O27" s="114" t="e">
        <f t="shared" si="11"/>
        <v>#VALUE!</v>
      </c>
      <c r="P27" s="114" t="e">
        <f t="shared" si="11"/>
        <v>#VALUE!</v>
      </c>
      <c r="Q27" s="114" t="e">
        <f t="shared" si="11"/>
        <v>#VALUE!</v>
      </c>
      <c r="R27" s="114" t="e">
        <f t="shared" si="11"/>
        <v>#VALUE!</v>
      </c>
      <c r="S27" s="114" t="e">
        <f t="shared" si="11"/>
        <v>#VALUE!</v>
      </c>
      <c r="T27" s="114" t="e">
        <f t="shared" si="11"/>
        <v>#VALUE!</v>
      </c>
      <c r="U27" s="114" t="e">
        <f t="shared" si="11"/>
        <v>#VALUE!</v>
      </c>
      <c r="V27" s="114" t="e">
        <f t="shared" si="11"/>
        <v>#VALUE!</v>
      </c>
    </row>
    <row r="28" spans="1:22" x14ac:dyDescent="0.25">
      <c r="A28" s="97">
        <v>220</v>
      </c>
      <c r="B28" s="95" t="e">
        <f t="shared" ref="B28:V28" si="12">B84+B60</f>
        <v>#VALUE!</v>
      </c>
      <c r="C28" s="95" t="e">
        <f t="shared" si="12"/>
        <v>#VALUE!</v>
      </c>
      <c r="D28" s="95" t="e">
        <f t="shared" si="12"/>
        <v>#VALUE!</v>
      </c>
      <c r="E28" s="95" t="e">
        <f t="shared" si="12"/>
        <v>#VALUE!</v>
      </c>
      <c r="F28" s="95" t="e">
        <f t="shared" si="12"/>
        <v>#VALUE!</v>
      </c>
      <c r="G28" s="95" t="e">
        <f t="shared" si="12"/>
        <v>#VALUE!</v>
      </c>
      <c r="H28" s="95" t="e">
        <f t="shared" si="12"/>
        <v>#VALUE!</v>
      </c>
      <c r="I28" s="95" t="e">
        <f t="shared" si="12"/>
        <v>#VALUE!</v>
      </c>
      <c r="J28" s="95" t="e">
        <f t="shared" si="12"/>
        <v>#VALUE!</v>
      </c>
      <c r="K28" s="95" t="e">
        <f t="shared" si="12"/>
        <v>#VALUE!</v>
      </c>
      <c r="L28" s="95" t="e">
        <f t="shared" si="12"/>
        <v>#VALUE!</v>
      </c>
      <c r="M28" s="114" t="e">
        <f t="shared" si="12"/>
        <v>#VALUE!</v>
      </c>
      <c r="N28" s="114" t="e">
        <f t="shared" si="12"/>
        <v>#VALUE!</v>
      </c>
      <c r="O28" s="114" t="e">
        <f t="shared" si="12"/>
        <v>#VALUE!</v>
      </c>
      <c r="P28" s="114" t="e">
        <f t="shared" si="12"/>
        <v>#VALUE!</v>
      </c>
      <c r="Q28" s="114" t="e">
        <f t="shared" si="12"/>
        <v>#VALUE!</v>
      </c>
      <c r="R28" s="114" t="e">
        <f t="shared" si="12"/>
        <v>#VALUE!</v>
      </c>
      <c r="S28" s="114" t="e">
        <f t="shared" si="12"/>
        <v>#VALUE!</v>
      </c>
      <c r="T28" s="114" t="e">
        <f t="shared" si="12"/>
        <v>#VALUE!</v>
      </c>
      <c r="U28" s="114" t="e">
        <f t="shared" si="12"/>
        <v>#VALUE!</v>
      </c>
      <c r="V28" s="114" t="e">
        <f t="shared" si="12"/>
        <v>#VALUE!</v>
      </c>
    </row>
    <row r="29" spans="1:22" x14ac:dyDescent="0.25">
      <c r="A29" s="97">
        <v>230</v>
      </c>
      <c r="B29" s="95" t="e">
        <f t="shared" ref="B29:V29" si="13">B85+B61</f>
        <v>#VALUE!</v>
      </c>
      <c r="C29" s="95" t="e">
        <f t="shared" si="13"/>
        <v>#VALUE!</v>
      </c>
      <c r="D29" s="95" t="e">
        <f t="shared" si="13"/>
        <v>#VALUE!</v>
      </c>
      <c r="E29" s="95" t="e">
        <f t="shared" si="13"/>
        <v>#VALUE!</v>
      </c>
      <c r="F29" s="95" t="e">
        <f t="shared" si="13"/>
        <v>#VALUE!</v>
      </c>
      <c r="G29" s="95" t="e">
        <f t="shared" si="13"/>
        <v>#VALUE!</v>
      </c>
      <c r="H29" s="95" t="e">
        <f t="shared" si="13"/>
        <v>#VALUE!</v>
      </c>
      <c r="I29" s="95" t="e">
        <f t="shared" si="13"/>
        <v>#VALUE!</v>
      </c>
      <c r="J29" s="95" t="e">
        <f t="shared" si="13"/>
        <v>#VALUE!</v>
      </c>
      <c r="K29" s="95" t="e">
        <f t="shared" si="13"/>
        <v>#VALUE!</v>
      </c>
      <c r="L29" s="95" t="e">
        <f t="shared" si="13"/>
        <v>#VALUE!</v>
      </c>
      <c r="M29" s="114" t="e">
        <f t="shared" si="13"/>
        <v>#VALUE!</v>
      </c>
      <c r="N29" s="114" t="e">
        <f t="shared" si="13"/>
        <v>#VALUE!</v>
      </c>
      <c r="O29" s="114" t="e">
        <f t="shared" si="13"/>
        <v>#VALUE!</v>
      </c>
      <c r="P29" s="114" t="e">
        <f t="shared" si="13"/>
        <v>#VALUE!</v>
      </c>
      <c r="Q29" s="114" t="e">
        <f t="shared" si="13"/>
        <v>#VALUE!</v>
      </c>
      <c r="R29" s="114" t="e">
        <f t="shared" si="13"/>
        <v>#VALUE!</v>
      </c>
      <c r="S29" s="114" t="e">
        <f t="shared" si="13"/>
        <v>#VALUE!</v>
      </c>
      <c r="T29" s="114" t="e">
        <f t="shared" si="13"/>
        <v>#VALUE!</v>
      </c>
      <c r="U29" s="114" t="e">
        <f t="shared" si="13"/>
        <v>#VALUE!</v>
      </c>
      <c r="V29" s="114" t="e">
        <f t="shared" si="13"/>
        <v>#VALUE!</v>
      </c>
    </row>
    <row r="30" spans="1:22" x14ac:dyDescent="0.25">
      <c r="A30" s="97">
        <v>240</v>
      </c>
      <c r="B30" s="95" t="e">
        <f t="shared" ref="B30:V30" si="14">B86+B62</f>
        <v>#VALUE!</v>
      </c>
      <c r="C30" s="95" t="e">
        <f t="shared" si="14"/>
        <v>#VALUE!</v>
      </c>
      <c r="D30" s="95" t="e">
        <f t="shared" si="14"/>
        <v>#VALUE!</v>
      </c>
      <c r="E30" s="95" t="e">
        <f t="shared" si="14"/>
        <v>#VALUE!</v>
      </c>
      <c r="F30" s="95" t="e">
        <f t="shared" si="14"/>
        <v>#VALUE!</v>
      </c>
      <c r="G30" s="95" t="e">
        <f t="shared" si="14"/>
        <v>#VALUE!</v>
      </c>
      <c r="H30" s="95" t="e">
        <f t="shared" si="14"/>
        <v>#VALUE!</v>
      </c>
      <c r="I30" s="95" t="e">
        <f t="shared" si="14"/>
        <v>#VALUE!</v>
      </c>
      <c r="J30" s="95" t="e">
        <f t="shared" si="14"/>
        <v>#VALUE!</v>
      </c>
      <c r="K30" s="95" t="e">
        <f t="shared" si="14"/>
        <v>#VALUE!</v>
      </c>
      <c r="L30" s="95" t="e">
        <f t="shared" si="14"/>
        <v>#VALUE!</v>
      </c>
      <c r="M30" s="114" t="e">
        <f t="shared" si="14"/>
        <v>#VALUE!</v>
      </c>
      <c r="N30" s="114" t="e">
        <f t="shared" si="14"/>
        <v>#VALUE!</v>
      </c>
      <c r="O30" s="114" t="e">
        <f t="shared" si="14"/>
        <v>#VALUE!</v>
      </c>
      <c r="P30" s="114" t="e">
        <f t="shared" si="14"/>
        <v>#VALUE!</v>
      </c>
      <c r="Q30" s="114" t="e">
        <f t="shared" si="14"/>
        <v>#VALUE!</v>
      </c>
      <c r="R30" s="114" t="e">
        <f t="shared" si="14"/>
        <v>#VALUE!</v>
      </c>
      <c r="S30" s="114" t="e">
        <f t="shared" si="14"/>
        <v>#VALUE!</v>
      </c>
      <c r="T30" s="114" t="e">
        <f t="shared" si="14"/>
        <v>#VALUE!</v>
      </c>
      <c r="U30" s="114" t="e">
        <f t="shared" si="14"/>
        <v>#VALUE!</v>
      </c>
      <c r="V30" s="114" t="e">
        <f t="shared" si="14"/>
        <v>#VALUE!</v>
      </c>
    </row>
    <row r="31" spans="1:22" x14ac:dyDescent="0.25">
      <c r="A31" s="97">
        <v>250</v>
      </c>
      <c r="B31" s="95" t="e">
        <f t="shared" ref="B31:V31" si="15">B87+B63</f>
        <v>#VALUE!</v>
      </c>
      <c r="C31" s="95" t="e">
        <f t="shared" si="15"/>
        <v>#VALUE!</v>
      </c>
      <c r="D31" s="95" t="e">
        <f t="shared" si="15"/>
        <v>#VALUE!</v>
      </c>
      <c r="E31" s="95" t="e">
        <f t="shared" si="15"/>
        <v>#VALUE!</v>
      </c>
      <c r="F31" s="95" t="e">
        <f t="shared" si="15"/>
        <v>#VALUE!</v>
      </c>
      <c r="G31" s="95" t="e">
        <f t="shared" si="15"/>
        <v>#VALUE!</v>
      </c>
      <c r="H31" s="95" t="e">
        <f t="shared" si="15"/>
        <v>#VALUE!</v>
      </c>
      <c r="I31" s="95" t="e">
        <f t="shared" si="15"/>
        <v>#VALUE!</v>
      </c>
      <c r="J31" s="95" t="e">
        <f t="shared" si="15"/>
        <v>#VALUE!</v>
      </c>
      <c r="K31" s="95" t="e">
        <f t="shared" si="15"/>
        <v>#VALUE!</v>
      </c>
      <c r="L31" s="95" t="e">
        <f t="shared" si="15"/>
        <v>#VALUE!</v>
      </c>
      <c r="M31" s="114" t="e">
        <f t="shared" si="15"/>
        <v>#VALUE!</v>
      </c>
      <c r="N31" s="114" t="e">
        <f t="shared" si="15"/>
        <v>#VALUE!</v>
      </c>
      <c r="O31" s="114" t="e">
        <f t="shared" si="15"/>
        <v>#VALUE!</v>
      </c>
      <c r="P31" s="114" t="e">
        <f t="shared" si="15"/>
        <v>#VALUE!</v>
      </c>
      <c r="Q31" s="114" t="e">
        <f t="shared" si="15"/>
        <v>#VALUE!</v>
      </c>
      <c r="R31" s="114" t="e">
        <f t="shared" si="15"/>
        <v>#VALUE!</v>
      </c>
      <c r="S31" s="114" t="e">
        <f t="shared" si="15"/>
        <v>#VALUE!</v>
      </c>
      <c r="T31" s="114" t="e">
        <f t="shared" si="15"/>
        <v>#VALUE!</v>
      </c>
      <c r="U31" s="114" t="e">
        <f t="shared" si="15"/>
        <v>#VALUE!</v>
      </c>
      <c r="V31" s="114" t="e">
        <f t="shared" si="15"/>
        <v>#VALUE!</v>
      </c>
    </row>
    <row r="32" spans="1:22" x14ac:dyDescent="0.25">
      <c r="A32" s="97">
        <v>260</v>
      </c>
      <c r="B32" s="95" t="e">
        <f t="shared" ref="B32:V32" si="16">B88+B64</f>
        <v>#VALUE!</v>
      </c>
      <c r="C32" s="95" t="e">
        <f t="shared" si="16"/>
        <v>#VALUE!</v>
      </c>
      <c r="D32" s="95" t="e">
        <f t="shared" si="16"/>
        <v>#VALUE!</v>
      </c>
      <c r="E32" s="95" t="e">
        <f t="shared" si="16"/>
        <v>#VALUE!</v>
      </c>
      <c r="F32" s="95" t="e">
        <f t="shared" si="16"/>
        <v>#VALUE!</v>
      </c>
      <c r="G32" s="95" t="e">
        <f t="shared" si="16"/>
        <v>#VALUE!</v>
      </c>
      <c r="H32" s="95" t="e">
        <f t="shared" si="16"/>
        <v>#VALUE!</v>
      </c>
      <c r="I32" s="95" t="e">
        <f t="shared" si="16"/>
        <v>#VALUE!</v>
      </c>
      <c r="J32" s="95" t="e">
        <f t="shared" si="16"/>
        <v>#VALUE!</v>
      </c>
      <c r="K32" s="95" t="e">
        <f t="shared" si="16"/>
        <v>#VALUE!</v>
      </c>
      <c r="L32" s="95" t="e">
        <f t="shared" si="16"/>
        <v>#VALUE!</v>
      </c>
      <c r="M32" s="114" t="e">
        <f t="shared" si="16"/>
        <v>#VALUE!</v>
      </c>
      <c r="N32" s="114" t="e">
        <f t="shared" si="16"/>
        <v>#VALUE!</v>
      </c>
      <c r="O32" s="114" t="e">
        <f t="shared" si="16"/>
        <v>#VALUE!</v>
      </c>
      <c r="P32" s="114" t="e">
        <f t="shared" si="16"/>
        <v>#VALUE!</v>
      </c>
      <c r="Q32" s="114" t="e">
        <f t="shared" si="16"/>
        <v>#VALUE!</v>
      </c>
      <c r="R32" s="114" t="e">
        <f t="shared" si="16"/>
        <v>#VALUE!</v>
      </c>
      <c r="S32" s="114" t="e">
        <f t="shared" si="16"/>
        <v>#VALUE!</v>
      </c>
      <c r="T32" s="114" t="e">
        <f t="shared" si="16"/>
        <v>#VALUE!</v>
      </c>
      <c r="U32" s="114" t="e">
        <f t="shared" si="16"/>
        <v>#VALUE!</v>
      </c>
      <c r="V32" s="114" t="e">
        <f t="shared" si="16"/>
        <v>#VALUE!</v>
      </c>
    </row>
    <row r="33" spans="1:22" x14ac:dyDescent="0.25">
      <c r="A33" s="97">
        <v>270</v>
      </c>
      <c r="B33" s="95" t="e">
        <f t="shared" ref="B33:V33" si="17">B89+B65</f>
        <v>#VALUE!</v>
      </c>
      <c r="C33" s="95" t="e">
        <f t="shared" si="17"/>
        <v>#VALUE!</v>
      </c>
      <c r="D33" s="95" t="e">
        <f t="shared" si="17"/>
        <v>#VALUE!</v>
      </c>
      <c r="E33" s="95" t="e">
        <f t="shared" si="17"/>
        <v>#VALUE!</v>
      </c>
      <c r="F33" s="95" t="e">
        <f t="shared" si="17"/>
        <v>#VALUE!</v>
      </c>
      <c r="G33" s="95" t="e">
        <f t="shared" si="17"/>
        <v>#VALUE!</v>
      </c>
      <c r="H33" s="95" t="e">
        <f t="shared" si="17"/>
        <v>#VALUE!</v>
      </c>
      <c r="I33" s="95" t="e">
        <f t="shared" si="17"/>
        <v>#VALUE!</v>
      </c>
      <c r="J33" s="95" t="e">
        <f t="shared" si="17"/>
        <v>#VALUE!</v>
      </c>
      <c r="K33" s="95" t="e">
        <f t="shared" si="17"/>
        <v>#VALUE!</v>
      </c>
      <c r="L33" s="95" t="e">
        <f t="shared" si="17"/>
        <v>#VALUE!</v>
      </c>
      <c r="M33" s="114" t="e">
        <f t="shared" si="17"/>
        <v>#VALUE!</v>
      </c>
      <c r="N33" s="114" t="e">
        <f t="shared" si="17"/>
        <v>#VALUE!</v>
      </c>
      <c r="O33" s="114" t="e">
        <f t="shared" si="17"/>
        <v>#VALUE!</v>
      </c>
      <c r="P33" s="114" t="e">
        <f t="shared" si="17"/>
        <v>#VALUE!</v>
      </c>
      <c r="Q33" s="114" t="e">
        <f t="shared" si="17"/>
        <v>#VALUE!</v>
      </c>
      <c r="R33" s="114" t="e">
        <f t="shared" si="17"/>
        <v>#VALUE!</v>
      </c>
      <c r="S33" s="114" t="e">
        <f t="shared" si="17"/>
        <v>#VALUE!</v>
      </c>
      <c r="T33" s="114" t="e">
        <f t="shared" si="17"/>
        <v>#VALUE!</v>
      </c>
      <c r="U33" s="114" t="e">
        <f t="shared" si="17"/>
        <v>#VALUE!</v>
      </c>
      <c r="V33" s="114" t="e">
        <f t="shared" si="17"/>
        <v>#VALUE!</v>
      </c>
    </row>
    <row r="34" spans="1:22" x14ac:dyDescent="0.25">
      <c r="A34" s="97">
        <v>280</v>
      </c>
      <c r="B34" s="95" t="e">
        <f t="shared" ref="B34:V34" si="18">B90+B66</f>
        <v>#VALUE!</v>
      </c>
      <c r="C34" s="95" t="e">
        <f t="shared" si="18"/>
        <v>#VALUE!</v>
      </c>
      <c r="D34" s="95" t="e">
        <f t="shared" si="18"/>
        <v>#VALUE!</v>
      </c>
      <c r="E34" s="95" t="e">
        <f t="shared" si="18"/>
        <v>#VALUE!</v>
      </c>
      <c r="F34" s="95" t="e">
        <f t="shared" si="18"/>
        <v>#VALUE!</v>
      </c>
      <c r="G34" s="95" t="e">
        <f t="shared" si="18"/>
        <v>#VALUE!</v>
      </c>
      <c r="H34" s="95" t="e">
        <f t="shared" si="18"/>
        <v>#VALUE!</v>
      </c>
      <c r="I34" s="95" t="e">
        <f t="shared" si="18"/>
        <v>#VALUE!</v>
      </c>
      <c r="J34" s="95" t="e">
        <f t="shared" si="18"/>
        <v>#VALUE!</v>
      </c>
      <c r="K34" s="95" t="e">
        <f t="shared" si="18"/>
        <v>#VALUE!</v>
      </c>
      <c r="L34" s="95" t="e">
        <f t="shared" si="18"/>
        <v>#VALUE!</v>
      </c>
      <c r="M34" s="114" t="e">
        <f t="shared" si="18"/>
        <v>#VALUE!</v>
      </c>
      <c r="N34" s="114" t="e">
        <f t="shared" si="18"/>
        <v>#VALUE!</v>
      </c>
      <c r="O34" s="114" t="e">
        <f t="shared" si="18"/>
        <v>#VALUE!</v>
      </c>
      <c r="P34" s="114" t="e">
        <f t="shared" si="18"/>
        <v>#VALUE!</v>
      </c>
      <c r="Q34" s="114" t="e">
        <f t="shared" si="18"/>
        <v>#VALUE!</v>
      </c>
      <c r="R34" s="114" t="e">
        <f t="shared" si="18"/>
        <v>#VALUE!</v>
      </c>
      <c r="S34" s="114" t="e">
        <f t="shared" si="18"/>
        <v>#VALUE!</v>
      </c>
      <c r="T34" s="114" t="e">
        <f t="shared" si="18"/>
        <v>#VALUE!</v>
      </c>
      <c r="U34" s="114" t="e">
        <f t="shared" si="18"/>
        <v>#VALUE!</v>
      </c>
      <c r="V34" s="114" t="e">
        <f t="shared" si="18"/>
        <v>#VALUE!</v>
      </c>
    </row>
    <row r="35" spans="1:22" x14ac:dyDescent="0.25">
      <c r="A35" s="97">
        <v>290</v>
      </c>
      <c r="B35" s="95" t="e">
        <f t="shared" ref="B35:V35" si="19">B91+B67</f>
        <v>#VALUE!</v>
      </c>
      <c r="C35" s="95" t="e">
        <f t="shared" si="19"/>
        <v>#VALUE!</v>
      </c>
      <c r="D35" s="95" t="e">
        <f t="shared" si="19"/>
        <v>#VALUE!</v>
      </c>
      <c r="E35" s="95" t="e">
        <f t="shared" si="19"/>
        <v>#VALUE!</v>
      </c>
      <c r="F35" s="95" t="e">
        <f t="shared" si="19"/>
        <v>#VALUE!</v>
      </c>
      <c r="G35" s="95" t="e">
        <f t="shared" si="19"/>
        <v>#VALUE!</v>
      </c>
      <c r="H35" s="95" t="e">
        <f t="shared" si="19"/>
        <v>#VALUE!</v>
      </c>
      <c r="I35" s="95" t="e">
        <f t="shared" si="19"/>
        <v>#VALUE!</v>
      </c>
      <c r="J35" s="95" t="e">
        <f t="shared" si="19"/>
        <v>#VALUE!</v>
      </c>
      <c r="K35" s="95" t="e">
        <f t="shared" si="19"/>
        <v>#VALUE!</v>
      </c>
      <c r="L35" s="95" t="e">
        <f t="shared" si="19"/>
        <v>#VALUE!</v>
      </c>
      <c r="M35" s="114" t="e">
        <f t="shared" si="19"/>
        <v>#VALUE!</v>
      </c>
      <c r="N35" s="114" t="e">
        <f t="shared" si="19"/>
        <v>#VALUE!</v>
      </c>
      <c r="O35" s="114" t="e">
        <f t="shared" si="19"/>
        <v>#VALUE!</v>
      </c>
      <c r="P35" s="114" t="e">
        <f t="shared" si="19"/>
        <v>#VALUE!</v>
      </c>
      <c r="Q35" s="114" t="e">
        <f t="shared" si="19"/>
        <v>#VALUE!</v>
      </c>
      <c r="R35" s="114" t="e">
        <f t="shared" si="19"/>
        <v>#VALUE!</v>
      </c>
      <c r="S35" s="114" t="e">
        <f t="shared" si="19"/>
        <v>#VALUE!</v>
      </c>
      <c r="T35" s="114" t="e">
        <f t="shared" si="19"/>
        <v>#VALUE!</v>
      </c>
      <c r="U35" s="114" t="e">
        <f t="shared" si="19"/>
        <v>#VALUE!</v>
      </c>
      <c r="V35" s="114" t="e">
        <f t="shared" si="19"/>
        <v>#VALUE!</v>
      </c>
    </row>
    <row r="36" spans="1:22" x14ac:dyDescent="0.25">
      <c r="A36" s="97">
        <v>300</v>
      </c>
      <c r="B36" s="95" t="e">
        <f t="shared" ref="B36:V36" si="20">B92+B68</f>
        <v>#VALUE!</v>
      </c>
      <c r="C36" s="95" t="e">
        <f t="shared" si="20"/>
        <v>#VALUE!</v>
      </c>
      <c r="D36" s="95" t="e">
        <f t="shared" si="20"/>
        <v>#VALUE!</v>
      </c>
      <c r="E36" s="95" t="e">
        <f t="shared" si="20"/>
        <v>#VALUE!</v>
      </c>
      <c r="F36" s="95" t="e">
        <f t="shared" si="20"/>
        <v>#VALUE!</v>
      </c>
      <c r="G36" s="95" t="e">
        <f t="shared" si="20"/>
        <v>#VALUE!</v>
      </c>
      <c r="H36" s="95" t="e">
        <f t="shared" si="20"/>
        <v>#VALUE!</v>
      </c>
      <c r="I36" s="95" t="e">
        <f t="shared" si="20"/>
        <v>#VALUE!</v>
      </c>
      <c r="J36" s="95" t="e">
        <f t="shared" si="20"/>
        <v>#VALUE!</v>
      </c>
      <c r="K36" s="95" t="e">
        <f t="shared" si="20"/>
        <v>#VALUE!</v>
      </c>
      <c r="L36" s="95" t="e">
        <f t="shared" si="20"/>
        <v>#VALUE!</v>
      </c>
      <c r="M36" s="114" t="e">
        <f t="shared" si="20"/>
        <v>#VALUE!</v>
      </c>
      <c r="N36" s="114" t="e">
        <f t="shared" si="20"/>
        <v>#VALUE!</v>
      </c>
      <c r="O36" s="114" t="e">
        <f t="shared" si="20"/>
        <v>#VALUE!</v>
      </c>
      <c r="P36" s="114" t="e">
        <f t="shared" si="20"/>
        <v>#VALUE!</v>
      </c>
      <c r="Q36" s="114" t="e">
        <f t="shared" si="20"/>
        <v>#VALUE!</v>
      </c>
      <c r="R36" s="114" t="e">
        <f t="shared" si="20"/>
        <v>#VALUE!</v>
      </c>
      <c r="S36" s="114" t="e">
        <f t="shared" si="20"/>
        <v>#VALUE!</v>
      </c>
      <c r="T36" s="114" t="e">
        <f t="shared" si="20"/>
        <v>#VALUE!</v>
      </c>
      <c r="U36" s="114" t="e">
        <f t="shared" si="20"/>
        <v>#VALUE!</v>
      </c>
      <c r="V36" s="114" t="e">
        <f t="shared" si="20"/>
        <v>#VALUE!</v>
      </c>
    </row>
    <row r="37" spans="1:22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6" spans="1:22" x14ac:dyDescent="0.25">
      <c r="A46" t="s">
        <v>79</v>
      </c>
    </row>
    <row r="47" spans="1:22" x14ac:dyDescent="0.25">
      <c r="A47" s="1"/>
      <c r="B47" s="1">
        <v>100</v>
      </c>
      <c r="C47" s="1">
        <v>110</v>
      </c>
      <c r="D47" s="1">
        <v>120</v>
      </c>
      <c r="E47" s="1">
        <v>130</v>
      </c>
      <c r="F47" s="1">
        <v>140</v>
      </c>
      <c r="G47" s="1">
        <v>150</v>
      </c>
      <c r="H47" s="1">
        <v>160</v>
      </c>
      <c r="I47" s="1">
        <v>170</v>
      </c>
      <c r="J47" s="1">
        <v>180</v>
      </c>
      <c r="K47" s="1">
        <v>190</v>
      </c>
      <c r="L47" s="1">
        <v>200</v>
      </c>
      <c r="M47" s="1">
        <v>210</v>
      </c>
      <c r="N47" s="1">
        <v>220</v>
      </c>
      <c r="O47" s="1">
        <v>230</v>
      </c>
      <c r="P47" s="1">
        <v>240</v>
      </c>
      <c r="Q47" s="1">
        <v>250</v>
      </c>
      <c r="R47" s="1">
        <v>260</v>
      </c>
      <c r="S47" s="1">
        <v>270</v>
      </c>
      <c r="T47" s="1">
        <v>280</v>
      </c>
      <c r="U47" s="1">
        <v>290</v>
      </c>
      <c r="V47" s="1">
        <v>300</v>
      </c>
    </row>
    <row r="48" spans="1:22" x14ac:dyDescent="0.25">
      <c r="A48" s="1">
        <v>100</v>
      </c>
      <c r="B48" s="87" t="e">
        <f>'60 mm Catena Zip'!$E$26*B47/100+'60 mm Catena Zip'!$E$27*B47/100+'60 mm Catena Zip'!$E$28+'60 mm Catena Zip'!$E$29*2+'60 mm Catena Zip'!$E$30+'60 mm Catena Zip'!$E$31+'60 mm Catena Zip'!$E$33*B47/100+'60 mm Catena Zip'!$E$34+'60 mm Catena Zip'!$E$35+'60 mm Catena Zip'!$E$36+'60 mm Catena Zip'!$E$37+'60 mm Catena Zip'!$E$39*B47/100+'60 mm Catena Zip'!$E$40+'60 mm Catena Zip'!$E$41+'60 mm Catena Zip'!$E$42*B47*2/100+'60 mm Catena Zip'!$E$43*B47/100</f>
        <v>#VALUE!</v>
      </c>
      <c r="C48" s="87" t="e">
        <f>'60 mm Catena Zip'!$E$26*C47/100+'60 mm Catena Zip'!$E$27*C47/100+'60 mm Catena Zip'!$E$28+'60 mm Catena Zip'!$E$29*2+'60 mm Catena Zip'!$E$30+'60 mm Catena Zip'!$E$31+'60 mm Catena Zip'!$E$33*C47/100+'60 mm Catena Zip'!$E$34+'60 mm Catena Zip'!$E$35+'60 mm Catena Zip'!$E$36+'60 mm Catena Zip'!$E$37+'60 mm Catena Zip'!$E$39*C47/100+'60 mm Catena Zip'!$E$40+'60 mm Catena Zip'!$E$41+'60 mm Catena Zip'!$E$42*C47*2/100+'60 mm Catena Zip'!$E$43*C47/100</f>
        <v>#VALUE!</v>
      </c>
      <c r="D48" s="87" t="e">
        <f>'60 mm Catena Zip'!$E$26*D47/100+'60 mm Catena Zip'!$E$27*D47/100+'60 mm Catena Zip'!$E$28+'60 mm Catena Zip'!$E$29*2+'60 mm Catena Zip'!$E$30+'60 mm Catena Zip'!$E$31+'60 mm Catena Zip'!$E$33*D47/100+'60 mm Catena Zip'!$E$34+'60 mm Catena Zip'!$E$35+'60 mm Catena Zip'!$E$36+'60 mm Catena Zip'!$E$37+'60 mm Catena Zip'!$E$39*D47/100+'60 mm Catena Zip'!$E$40+'60 mm Catena Zip'!$E$41+'60 mm Catena Zip'!$E$42*D47*2/100+'60 mm Catena Zip'!$E$43*D47/100</f>
        <v>#VALUE!</v>
      </c>
      <c r="E48" s="87" t="e">
        <f>'60 mm Catena Zip'!$E$26*E47/100+'60 mm Catena Zip'!$E$27*E47/100+'60 mm Catena Zip'!$E$28+'60 mm Catena Zip'!$E$29*2+'60 mm Catena Zip'!$E$30+'60 mm Catena Zip'!$E$31+'60 mm Catena Zip'!$E$33*E47/100+'60 mm Catena Zip'!$E$34+'60 mm Catena Zip'!$E$35+'60 mm Catena Zip'!$E$36+'60 mm Catena Zip'!$E$37+'60 mm Catena Zip'!$E$39*E47/100+'60 mm Catena Zip'!$E$40+'60 mm Catena Zip'!$E$41+'60 mm Catena Zip'!$E$42*E47*2/100+'60 mm Catena Zip'!$E$43*E47/100</f>
        <v>#VALUE!</v>
      </c>
      <c r="F48" s="87" t="e">
        <f>'60 mm Catena Zip'!$E$26*F47/100+'60 mm Catena Zip'!$E$27*F47/100+'60 mm Catena Zip'!$E$28+'60 mm Catena Zip'!$E$29*2+'60 mm Catena Zip'!$E$30+'60 mm Catena Zip'!$E$31+'60 mm Catena Zip'!$E$33*F47/100+'60 mm Catena Zip'!$E$34+'60 mm Catena Zip'!$E$35+'60 mm Catena Zip'!$E$36+'60 mm Catena Zip'!$E$37+'60 mm Catena Zip'!$E$39*F47/100+'60 mm Catena Zip'!$E$40+'60 mm Catena Zip'!$E$41+'60 mm Catena Zip'!$E$42*F47*2/100+'60 mm Catena Zip'!$E$43*F47/100</f>
        <v>#VALUE!</v>
      </c>
      <c r="G48" s="87" t="e">
        <f>'60 mm Catena Zip'!$E$26*G47/100+'60 mm Catena Zip'!$E$27*G47/100+'60 mm Catena Zip'!$E$28+'60 mm Catena Zip'!$E$29*2+'60 mm Catena Zip'!$E$30+'60 mm Catena Zip'!$E$31+'60 mm Catena Zip'!$E$33*G47/100+'60 mm Catena Zip'!$E$34+'60 mm Catena Zip'!$E$35+'60 mm Catena Zip'!$E$36+'60 mm Catena Zip'!$E$37+'60 mm Catena Zip'!$E$39*G47/100+'60 mm Catena Zip'!$E$40+'60 mm Catena Zip'!$E$41+'60 mm Catena Zip'!$E$42*G47*2/100+'60 mm Catena Zip'!$E$43*G47/100</f>
        <v>#VALUE!</v>
      </c>
      <c r="H48" s="87" t="e">
        <f>'60 mm Catena Zip'!$E$26*H47/100+'60 mm Catena Zip'!$E$27*H47/100+'60 mm Catena Zip'!$E$28+'60 mm Catena Zip'!$E$29*2+'60 mm Catena Zip'!$E$30+'60 mm Catena Zip'!$E$31+'60 mm Catena Zip'!$E$33*H47/100+'60 mm Catena Zip'!$E$34+'60 mm Catena Zip'!$E$35+'60 mm Catena Zip'!$E$36+'60 mm Catena Zip'!$E$37+'60 mm Catena Zip'!$E$39*H47/100+'60 mm Catena Zip'!$E$40+'60 mm Catena Zip'!$E$41+'60 mm Catena Zip'!$E$42*H47*2/100+'60 mm Catena Zip'!$E$43*H47/100</f>
        <v>#VALUE!</v>
      </c>
      <c r="I48" s="87" t="e">
        <f>'60 mm Catena Zip'!$E$26*I47/100+'60 mm Catena Zip'!$E$27*I47/100+'60 mm Catena Zip'!$E$28+'60 mm Catena Zip'!$E$29*2+'60 mm Catena Zip'!$E$30+'60 mm Catena Zip'!$E$31+'60 mm Catena Zip'!$E$33*I47/100+'60 mm Catena Zip'!$E$34+'60 mm Catena Zip'!$E$35+'60 mm Catena Zip'!$E$36+'60 mm Catena Zip'!$E$37+'60 mm Catena Zip'!$E$39*I47/100+'60 mm Catena Zip'!$E$40+'60 mm Catena Zip'!$E$41+'60 mm Catena Zip'!$E$42*I47*2/100+'60 mm Catena Zip'!$E$43*I47/100</f>
        <v>#VALUE!</v>
      </c>
      <c r="J48" s="87" t="e">
        <f>'60 mm Catena Zip'!$E$26*J47/100+'60 mm Catena Zip'!$E$27*J47/100+'60 mm Catena Zip'!$E$28+'60 mm Catena Zip'!$E$29*2+'60 mm Catena Zip'!$E$30+'60 mm Catena Zip'!$E$31+'60 mm Catena Zip'!$E$33*J47/100+'60 mm Catena Zip'!$E$34+'60 mm Catena Zip'!$E$35+'60 mm Catena Zip'!$E$36+'60 mm Catena Zip'!$E$37+'60 mm Catena Zip'!$E$39*J47/100+'60 mm Catena Zip'!$E$40+'60 mm Catena Zip'!$E$41+'60 mm Catena Zip'!$E$42*J47*2/100+'60 mm Catena Zip'!$E$43*J47/100</f>
        <v>#VALUE!</v>
      </c>
      <c r="K48" s="87" t="e">
        <f>'60 mm Catena Zip'!$E$26*K47/100+'60 mm Catena Zip'!$E$27*K47/100+'60 mm Catena Zip'!$E$28+'60 mm Catena Zip'!$E$29*2+'60 mm Catena Zip'!$E$30+'60 mm Catena Zip'!$E$31+'60 mm Catena Zip'!$E$33*K47/100+'60 mm Catena Zip'!$E$34+'60 mm Catena Zip'!$E$35+'60 mm Catena Zip'!$E$36+'60 mm Catena Zip'!$E$37+'60 mm Catena Zip'!$E$39*K47/100+'60 mm Catena Zip'!$E$40+'60 mm Catena Zip'!$E$41+'60 mm Catena Zip'!$E$42*K47*2/100+'60 mm Catena Zip'!$E$43*K47/100</f>
        <v>#VALUE!</v>
      </c>
      <c r="L48" s="87" t="e">
        <f>'60 mm Catena Zip'!$E$26*L47/100+'60 mm Catena Zip'!$E$27*L47/100+'60 mm Catena Zip'!$E$28+'60 mm Catena Zip'!$E$29*2+'60 mm Catena Zip'!$E$30+'60 mm Catena Zip'!$E$31+'60 mm Catena Zip'!$E$33*L47/100+'60 mm Catena Zip'!$E$34+'60 mm Catena Zip'!$E$35+'60 mm Catena Zip'!$E$36+'60 mm Catena Zip'!$E$37+'60 mm Catena Zip'!$E$39*L47/100+'60 mm Catena Zip'!$E$40+'60 mm Catena Zip'!$E$41+'60 mm Catena Zip'!$E$42*L47*2/100+'60 mm Catena Zip'!$E$43*L47/100</f>
        <v>#VALUE!</v>
      </c>
      <c r="M48" s="87" t="e">
        <f>'60 mm Catena Zip'!$E$26*M47/100+'60 mm Catena Zip'!$E$27*M47/100+'60 mm Catena Zip'!$E$28+'60 mm Catena Zip'!$E$29*2+'60 mm Catena Zip'!$E$30+'60 mm Catena Zip'!$E$31+'60 mm Catena Zip'!$E$33*M47/100+'60 mm Catena Zip'!$E$34+'60 mm Catena Zip'!$E$35+'60 mm Catena Zip'!$E$36+'60 mm Catena Zip'!$E$37+'60 mm Catena Zip'!$E$39*M47/100+'60 mm Catena Zip'!$E$40+'60 mm Catena Zip'!$E$41+'60 mm Catena Zip'!$E$42*M47*2/100+'60 mm Catena Zip'!$E$43*M47/100</f>
        <v>#VALUE!</v>
      </c>
      <c r="N48" s="87" t="e">
        <f>'60 mm Catena Zip'!$E$26*N47/100+'60 mm Catena Zip'!$E$27*N47/100+'60 mm Catena Zip'!$E$28+'60 mm Catena Zip'!$E$29*2+'60 mm Catena Zip'!$E$30+'60 mm Catena Zip'!$E$31+'60 mm Catena Zip'!$E$33*N47/100+'60 mm Catena Zip'!$E$34+'60 mm Catena Zip'!$E$35+'60 mm Catena Zip'!$E$36+'60 mm Catena Zip'!$E$37+'60 mm Catena Zip'!$E$39*N47/100+'60 mm Catena Zip'!$E$40+'60 mm Catena Zip'!$E$41+'60 mm Catena Zip'!$E$42*N47*2/100+'60 mm Catena Zip'!$E$43*N47/100</f>
        <v>#VALUE!</v>
      </c>
      <c r="O48" s="87" t="e">
        <f>'60 mm Catena Zip'!$E$26*O47/100+'60 mm Catena Zip'!$E$27*O47/100+'60 mm Catena Zip'!$E$28+'60 mm Catena Zip'!$E$29*2+'60 mm Catena Zip'!$E$30+'60 mm Catena Zip'!$E$31+'60 mm Catena Zip'!$E$33*O47/100+'60 mm Catena Zip'!$E$34+'60 mm Catena Zip'!$E$35+'60 mm Catena Zip'!$E$36+'60 mm Catena Zip'!$E$37+'60 mm Catena Zip'!$E$39*O47/100+'60 mm Catena Zip'!$E$40+'60 mm Catena Zip'!$E$41+'60 mm Catena Zip'!$E$42*O47*2/100+'60 mm Catena Zip'!$E$43*O47/100</f>
        <v>#VALUE!</v>
      </c>
      <c r="P48" s="87" t="e">
        <f>'60 mm Catena Zip'!$E$26*P47/100+'60 mm Catena Zip'!$E$27*P47/100+'60 mm Catena Zip'!$E$28+'60 mm Catena Zip'!$E$29*2+'60 mm Catena Zip'!$E$30+'60 mm Catena Zip'!$E$31+'60 mm Catena Zip'!$E$33*P47/100+'60 mm Catena Zip'!$E$34+'60 mm Catena Zip'!$E$35+'60 mm Catena Zip'!$E$36+'60 mm Catena Zip'!$E$37+'60 mm Catena Zip'!$E$39*P47/100+'60 mm Catena Zip'!$E$40+'60 mm Catena Zip'!$E$41+'60 mm Catena Zip'!$E$42*P47*2/100+'60 mm Catena Zip'!$E$43*P47/100</f>
        <v>#VALUE!</v>
      </c>
      <c r="Q48" s="87" t="e">
        <f>'60 mm Catena Zip'!$E$26*Q47/100+'60 mm Catena Zip'!$E$27*Q47/100+'60 mm Catena Zip'!$E$28+'60 mm Catena Zip'!$E$29*2+'60 mm Catena Zip'!$E$30+'60 mm Catena Zip'!$E$31+'60 mm Catena Zip'!$E$33*Q47/100+'60 mm Catena Zip'!$E$34+'60 mm Catena Zip'!$E$35+'60 mm Catena Zip'!$E$36+'60 mm Catena Zip'!$E$37+'60 mm Catena Zip'!$E$39*Q47/100+'60 mm Catena Zip'!$E$40+'60 mm Catena Zip'!$E$41+'60 mm Catena Zip'!$E$42*Q47*2/100+'60 mm Catena Zip'!$E$43*Q47/100</f>
        <v>#VALUE!</v>
      </c>
      <c r="R48" s="87" t="e">
        <f>'60 mm Catena Zip'!$E$26*R47/100+'60 mm Catena Zip'!$E$27*R47/100+'60 mm Catena Zip'!$E$28+'60 mm Catena Zip'!$E$29*2+'60 mm Catena Zip'!$E$30+'60 mm Catena Zip'!$E$31+'60 mm Catena Zip'!$E$33*R47/100+'60 mm Catena Zip'!$E$34+'60 mm Catena Zip'!$E$35+'60 mm Catena Zip'!$E$36+'60 mm Catena Zip'!$E$37+'60 mm Catena Zip'!$E$39*R47/100+'60 mm Catena Zip'!$E$40+'60 mm Catena Zip'!$E$41+'60 mm Catena Zip'!$E$42*R47*2/100+'60 mm Catena Zip'!$E$43*R47/100</f>
        <v>#VALUE!</v>
      </c>
      <c r="S48" s="87" t="e">
        <f>'60 mm Catena Zip'!$E$26*S47/100+'60 mm Catena Zip'!$E$27*S47/100+'60 mm Catena Zip'!$E$28+'60 mm Catena Zip'!$E$29*2+'60 mm Catena Zip'!$E$30+'60 mm Catena Zip'!$E$31+'60 mm Catena Zip'!$E$33*S47/100+'60 mm Catena Zip'!$E$34+'60 mm Catena Zip'!$E$35+'60 mm Catena Zip'!$E$36+'60 mm Catena Zip'!$E$37+'60 mm Catena Zip'!$E$39*S47/100+'60 mm Catena Zip'!$E$40+'60 mm Catena Zip'!$E$41+'60 mm Catena Zip'!$E$42*S47*2/100+'60 mm Catena Zip'!$E$43*S47/100</f>
        <v>#VALUE!</v>
      </c>
      <c r="T48" s="87" t="e">
        <f>'60 mm Catena Zip'!$E$26*T47/100+'60 mm Catena Zip'!$E$27*T47/100+'60 mm Catena Zip'!$E$28+'60 mm Catena Zip'!$E$29*2+'60 mm Catena Zip'!$E$30+'60 mm Catena Zip'!$E$31+'60 mm Catena Zip'!$E$33*T47/100+'60 mm Catena Zip'!$E$34+'60 mm Catena Zip'!$E$35+'60 mm Catena Zip'!$E$36+'60 mm Catena Zip'!$E$37+'60 mm Catena Zip'!$E$39*T47/100+'60 mm Catena Zip'!$E$40+'60 mm Catena Zip'!$E$41+'60 mm Catena Zip'!$E$42*T47*2/100+'60 mm Catena Zip'!$E$43*T47/100</f>
        <v>#VALUE!</v>
      </c>
      <c r="U48" s="87" t="e">
        <f>'60 mm Catena Zip'!$E$26*U47/100+'60 mm Catena Zip'!$E$27*U47/100+'60 mm Catena Zip'!$E$28+'60 mm Catena Zip'!$E$29*2+'60 mm Catena Zip'!$E$30+'60 mm Catena Zip'!$E$31+'60 mm Catena Zip'!$E$33*U47/100+'60 mm Catena Zip'!$E$34+'60 mm Catena Zip'!$E$35+'60 mm Catena Zip'!$E$36+'60 mm Catena Zip'!$E$37+'60 mm Catena Zip'!$E$39*U47/100+'60 mm Catena Zip'!$E$40+'60 mm Catena Zip'!$E$41+'60 mm Catena Zip'!$E$42*U47*2/100+'60 mm Catena Zip'!$E$43*U47/100</f>
        <v>#VALUE!</v>
      </c>
      <c r="V48" s="87" t="e">
        <f>'60 mm Catena Zip'!$E$26*V47/100+'60 mm Catena Zip'!$E$27*V47/100+'60 mm Catena Zip'!$E$28+'60 mm Catena Zip'!$E$29*2+'60 mm Catena Zip'!$E$30+'60 mm Catena Zip'!$E$31+'60 mm Catena Zip'!$E$33*V47/100+'60 mm Catena Zip'!$E$34+'60 mm Catena Zip'!$E$35+'60 mm Catena Zip'!$E$36+'60 mm Catena Zip'!$E$37+'60 mm Catena Zip'!$E$39*V47/100+'60 mm Catena Zip'!$E$40+'60 mm Catena Zip'!$E$41+'60 mm Catena Zip'!$E$42*V47*2/100+'60 mm Catena Zip'!$E$43*V47/100</f>
        <v>#VALUE!</v>
      </c>
    </row>
    <row r="49" spans="1:22" x14ac:dyDescent="0.25">
      <c r="A49" s="1">
        <v>110</v>
      </c>
      <c r="B49" s="88" t="e">
        <f>B48</f>
        <v>#VALUE!</v>
      </c>
      <c r="C49" s="88" t="e">
        <f t="shared" ref="C49:V61" si="21">C48</f>
        <v>#VALUE!</v>
      </c>
      <c r="D49" s="88" t="e">
        <f t="shared" si="21"/>
        <v>#VALUE!</v>
      </c>
      <c r="E49" s="88" t="e">
        <f t="shared" si="21"/>
        <v>#VALUE!</v>
      </c>
      <c r="F49" s="88" t="e">
        <f t="shared" si="21"/>
        <v>#VALUE!</v>
      </c>
      <c r="G49" s="88" t="e">
        <f t="shared" si="21"/>
        <v>#VALUE!</v>
      </c>
      <c r="H49" s="88" t="e">
        <f t="shared" si="21"/>
        <v>#VALUE!</v>
      </c>
      <c r="I49" s="88" t="e">
        <f t="shared" si="21"/>
        <v>#VALUE!</v>
      </c>
      <c r="J49" s="88" t="e">
        <f t="shared" si="21"/>
        <v>#VALUE!</v>
      </c>
      <c r="K49" s="88" t="e">
        <f t="shared" si="21"/>
        <v>#VALUE!</v>
      </c>
      <c r="L49" s="88" t="e">
        <f t="shared" si="21"/>
        <v>#VALUE!</v>
      </c>
      <c r="M49" s="88" t="e">
        <f t="shared" si="21"/>
        <v>#VALUE!</v>
      </c>
      <c r="N49" s="88" t="e">
        <f t="shared" si="21"/>
        <v>#VALUE!</v>
      </c>
      <c r="O49" s="88" t="e">
        <f t="shared" si="21"/>
        <v>#VALUE!</v>
      </c>
      <c r="P49" s="88" t="e">
        <f t="shared" si="21"/>
        <v>#VALUE!</v>
      </c>
      <c r="Q49" s="88" t="e">
        <f t="shared" si="21"/>
        <v>#VALUE!</v>
      </c>
      <c r="R49" s="88" t="e">
        <f t="shared" si="21"/>
        <v>#VALUE!</v>
      </c>
      <c r="S49" s="88" t="e">
        <f t="shared" si="21"/>
        <v>#VALUE!</v>
      </c>
      <c r="T49" s="88" t="e">
        <f t="shared" si="21"/>
        <v>#VALUE!</v>
      </c>
      <c r="U49" s="88" t="e">
        <f t="shared" si="21"/>
        <v>#VALUE!</v>
      </c>
      <c r="V49" s="88" t="e">
        <f t="shared" si="21"/>
        <v>#VALUE!</v>
      </c>
    </row>
    <row r="50" spans="1:22" x14ac:dyDescent="0.25">
      <c r="A50" s="1">
        <v>120</v>
      </c>
      <c r="B50" s="88" t="e">
        <f t="shared" ref="B50:Q65" si="22">B49</f>
        <v>#VALUE!</v>
      </c>
      <c r="C50" s="88" t="e">
        <f t="shared" si="21"/>
        <v>#VALUE!</v>
      </c>
      <c r="D50" s="88" t="e">
        <f t="shared" si="21"/>
        <v>#VALUE!</v>
      </c>
      <c r="E50" s="88" t="e">
        <f t="shared" si="21"/>
        <v>#VALUE!</v>
      </c>
      <c r="F50" s="88" t="e">
        <f t="shared" si="21"/>
        <v>#VALUE!</v>
      </c>
      <c r="G50" s="88" t="e">
        <f t="shared" si="21"/>
        <v>#VALUE!</v>
      </c>
      <c r="H50" s="88" t="e">
        <f t="shared" si="21"/>
        <v>#VALUE!</v>
      </c>
      <c r="I50" s="88" t="e">
        <f t="shared" si="21"/>
        <v>#VALUE!</v>
      </c>
      <c r="J50" s="88" t="e">
        <f t="shared" si="21"/>
        <v>#VALUE!</v>
      </c>
      <c r="K50" s="88" t="e">
        <f t="shared" si="21"/>
        <v>#VALUE!</v>
      </c>
      <c r="L50" s="88" t="e">
        <f t="shared" si="21"/>
        <v>#VALUE!</v>
      </c>
      <c r="M50" s="88" t="e">
        <f t="shared" si="21"/>
        <v>#VALUE!</v>
      </c>
      <c r="N50" s="88" t="e">
        <f t="shared" si="21"/>
        <v>#VALUE!</v>
      </c>
      <c r="O50" s="88" t="e">
        <f t="shared" si="21"/>
        <v>#VALUE!</v>
      </c>
      <c r="P50" s="88" t="e">
        <f t="shared" si="21"/>
        <v>#VALUE!</v>
      </c>
      <c r="Q50" s="88" t="e">
        <f t="shared" si="21"/>
        <v>#VALUE!</v>
      </c>
      <c r="R50" s="88" t="e">
        <f t="shared" si="21"/>
        <v>#VALUE!</v>
      </c>
      <c r="S50" s="88" t="e">
        <f t="shared" si="21"/>
        <v>#VALUE!</v>
      </c>
      <c r="T50" s="88" t="e">
        <f t="shared" si="21"/>
        <v>#VALUE!</v>
      </c>
      <c r="U50" s="88" t="e">
        <f t="shared" si="21"/>
        <v>#VALUE!</v>
      </c>
      <c r="V50" s="88" t="e">
        <f t="shared" si="21"/>
        <v>#VALUE!</v>
      </c>
    </row>
    <row r="51" spans="1:22" x14ac:dyDescent="0.25">
      <c r="A51" s="1">
        <v>130</v>
      </c>
      <c r="B51" s="88" t="e">
        <f t="shared" si="22"/>
        <v>#VALUE!</v>
      </c>
      <c r="C51" s="88" t="e">
        <f t="shared" si="21"/>
        <v>#VALUE!</v>
      </c>
      <c r="D51" s="88" t="e">
        <f t="shared" si="21"/>
        <v>#VALUE!</v>
      </c>
      <c r="E51" s="88" t="e">
        <f t="shared" si="21"/>
        <v>#VALUE!</v>
      </c>
      <c r="F51" s="88" t="e">
        <f t="shared" si="21"/>
        <v>#VALUE!</v>
      </c>
      <c r="G51" s="88" t="e">
        <f t="shared" si="21"/>
        <v>#VALUE!</v>
      </c>
      <c r="H51" s="88" t="e">
        <f t="shared" si="21"/>
        <v>#VALUE!</v>
      </c>
      <c r="I51" s="88" t="e">
        <f t="shared" si="21"/>
        <v>#VALUE!</v>
      </c>
      <c r="J51" s="88" t="e">
        <f t="shared" si="21"/>
        <v>#VALUE!</v>
      </c>
      <c r="K51" s="88" t="e">
        <f t="shared" si="21"/>
        <v>#VALUE!</v>
      </c>
      <c r="L51" s="88" t="e">
        <f t="shared" si="21"/>
        <v>#VALUE!</v>
      </c>
      <c r="M51" s="88" t="e">
        <f t="shared" si="21"/>
        <v>#VALUE!</v>
      </c>
      <c r="N51" s="88" t="e">
        <f t="shared" si="21"/>
        <v>#VALUE!</v>
      </c>
      <c r="O51" s="88" t="e">
        <f t="shared" si="21"/>
        <v>#VALUE!</v>
      </c>
      <c r="P51" s="88" t="e">
        <f t="shared" si="21"/>
        <v>#VALUE!</v>
      </c>
      <c r="Q51" s="88" t="e">
        <f t="shared" si="21"/>
        <v>#VALUE!</v>
      </c>
      <c r="R51" s="88" t="e">
        <f t="shared" si="21"/>
        <v>#VALUE!</v>
      </c>
      <c r="S51" s="88" t="e">
        <f t="shared" si="21"/>
        <v>#VALUE!</v>
      </c>
      <c r="T51" s="88" t="e">
        <f t="shared" si="21"/>
        <v>#VALUE!</v>
      </c>
      <c r="U51" s="88" t="e">
        <f t="shared" si="21"/>
        <v>#VALUE!</v>
      </c>
      <c r="V51" s="88" t="e">
        <f t="shared" si="21"/>
        <v>#VALUE!</v>
      </c>
    </row>
    <row r="52" spans="1:22" x14ac:dyDescent="0.25">
      <c r="A52" s="1">
        <v>140</v>
      </c>
      <c r="B52" s="88" t="e">
        <f t="shared" si="22"/>
        <v>#VALUE!</v>
      </c>
      <c r="C52" s="88" t="e">
        <f t="shared" si="21"/>
        <v>#VALUE!</v>
      </c>
      <c r="D52" s="88" t="e">
        <f t="shared" si="21"/>
        <v>#VALUE!</v>
      </c>
      <c r="E52" s="88" t="e">
        <f t="shared" si="21"/>
        <v>#VALUE!</v>
      </c>
      <c r="F52" s="88" t="e">
        <f t="shared" si="21"/>
        <v>#VALUE!</v>
      </c>
      <c r="G52" s="88" t="e">
        <f t="shared" si="21"/>
        <v>#VALUE!</v>
      </c>
      <c r="H52" s="88" t="e">
        <f t="shared" si="21"/>
        <v>#VALUE!</v>
      </c>
      <c r="I52" s="88" t="e">
        <f t="shared" si="21"/>
        <v>#VALUE!</v>
      </c>
      <c r="J52" s="88" t="e">
        <f t="shared" si="21"/>
        <v>#VALUE!</v>
      </c>
      <c r="K52" s="88" t="e">
        <f t="shared" si="21"/>
        <v>#VALUE!</v>
      </c>
      <c r="L52" s="88" t="e">
        <f t="shared" si="21"/>
        <v>#VALUE!</v>
      </c>
      <c r="M52" s="88" t="e">
        <f t="shared" si="21"/>
        <v>#VALUE!</v>
      </c>
      <c r="N52" s="88" t="e">
        <f t="shared" si="21"/>
        <v>#VALUE!</v>
      </c>
      <c r="O52" s="88" t="e">
        <f t="shared" si="21"/>
        <v>#VALUE!</v>
      </c>
      <c r="P52" s="88" t="e">
        <f t="shared" si="21"/>
        <v>#VALUE!</v>
      </c>
      <c r="Q52" s="88" t="e">
        <f t="shared" si="21"/>
        <v>#VALUE!</v>
      </c>
      <c r="R52" s="88" t="e">
        <f t="shared" si="21"/>
        <v>#VALUE!</v>
      </c>
      <c r="S52" s="88" t="e">
        <f t="shared" si="21"/>
        <v>#VALUE!</v>
      </c>
      <c r="T52" s="88" t="e">
        <f t="shared" si="21"/>
        <v>#VALUE!</v>
      </c>
      <c r="U52" s="88" t="e">
        <f t="shared" si="21"/>
        <v>#VALUE!</v>
      </c>
      <c r="V52" s="88" t="e">
        <f t="shared" si="21"/>
        <v>#VALUE!</v>
      </c>
    </row>
    <row r="53" spans="1:22" x14ac:dyDescent="0.25">
      <c r="A53" s="1">
        <v>150</v>
      </c>
      <c r="B53" s="88" t="e">
        <f t="shared" si="22"/>
        <v>#VALUE!</v>
      </c>
      <c r="C53" s="88" t="e">
        <f t="shared" si="21"/>
        <v>#VALUE!</v>
      </c>
      <c r="D53" s="88" t="e">
        <f t="shared" si="21"/>
        <v>#VALUE!</v>
      </c>
      <c r="E53" s="88" t="e">
        <f t="shared" si="21"/>
        <v>#VALUE!</v>
      </c>
      <c r="F53" s="88" t="e">
        <f t="shared" si="21"/>
        <v>#VALUE!</v>
      </c>
      <c r="G53" s="88" t="e">
        <f t="shared" si="21"/>
        <v>#VALUE!</v>
      </c>
      <c r="H53" s="88" t="e">
        <f t="shared" si="21"/>
        <v>#VALUE!</v>
      </c>
      <c r="I53" s="88" t="e">
        <f t="shared" si="21"/>
        <v>#VALUE!</v>
      </c>
      <c r="J53" s="88" t="e">
        <f t="shared" si="21"/>
        <v>#VALUE!</v>
      </c>
      <c r="K53" s="88" t="e">
        <f t="shared" si="21"/>
        <v>#VALUE!</v>
      </c>
      <c r="L53" s="88" t="e">
        <f t="shared" si="21"/>
        <v>#VALUE!</v>
      </c>
      <c r="M53" s="88" t="e">
        <f t="shared" si="21"/>
        <v>#VALUE!</v>
      </c>
      <c r="N53" s="88" t="e">
        <f t="shared" si="21"/>
        <v>#VALUE!</v>
      </c>
      <c r="O53" s="88" t="e">
        <f t="shared" si="21"/>
        <v>#VALUE!</v>
      </c>
      <c r="P53" s="88" t="e">
        <f t="shared" si="21"/>
        <v>#VALUE!</v>
      </c>
      <c r="Q53" s="88" t="e">
        <f t="shared" si="21"/>
        <v>#VALUE!</v>
      </c>
      <c r="R53" s="88" t="e">
        <f t="shared" si="21"/>
        <v>#VALUE!</v>
      </c>
      <c r="S53" s="88" t="e">
        <f t="shared" si="21"/>
        <v>#VALUE!</v>
      </c>
      <c r="T53" s="88" t="e">
        <f t="shared" si="21"/>
        <v>#VALUE!</v>
      </c>
      <c r="U53" s="88" t="e">
        <f t="shared" si="21"/>
        <v>#VALUE!</v>
      </c>
      <c r="V53" s="88" t="e">
        <f t="shared" si="21"/>
        <v>#VALUE!</v>
      </c>
    </row>
    <row r="54" spans="1:22" x14ac:dyDescent="0.25">
      <c r="A54" s="1">
        <v>160</v>
      </c>
      <c r="B54" s="88" t="e">
        <f t="shared" si="22"/>
        <v>#VALUE!</v>
      </c>
      <c r="C54" s="88" t="e">
        <f t="shared" si="21"/>
        <v>#VALUE!</v>
      </c>
      <c r="D54" s="88" t="e">
        <f t="shared" si="21"/>
        <v>#VALUE!</v>
      </c>
      <c r="E54" s="88" t="e">
        <f t="shared" si="21"/>
        <v>#VALUE!</v>
      </c>
      <c r="F54" s="88" t="e">
        <f t="shared" si="21"/>
        <v>#VALUE!</v>
      </c>
      <c r="G54" s="88" t="e">
        <f t="shared" si="21"/>
        <v>#VALUE!</v>
      </c>
      <c r="H54" s="88" t="e">
        <f t="shared" si="21"/>
        <v>#VALUE!</v>
      </c>
      <c r="I54" s="88" t="e">
        <f t="shared" si="21"/>
        <v>#VALUE!</v>
      </c>
      <c r="J54" s="88" t="e">
        <f t="shared" si="21"/>
        <v>#VALUE!</v>
      </c>
      <c r="K54" s="88" t="e">
        <f t="shared" si="21"/>
        <v>#VALUE!</v>
      </c>
      <c r="L54" s="88" t="e">
        <f t="shared" si="21"/>
        <v>#VALUE!</v>
      </c>
      <c r="M54" s="88" t="e">
        <f t="shared" si="21"/>
        <v>#VALUE!</v>
      </c>
      <c r="N54" s="88" t="e">
        <f t="shared" si="21"/>
        <v>#VALUE!</v>
      </c>
      <c r="O54" s="88" t="e">
        <f t="shared" si="21"/>
        <v>#VALUE!</v>
      </c>
      <c r="P54" s="88" t="e">
        <f t="shared" si="21"/>
        <v>#VALUE!</v>
      </c>
      <c r="Q54" s="88" t="e">
        <f t="shared" si="21"/>
        <v>#VALUE!</v>
      </c>
      <c r="R54" s="88" t="e">
        <f t="shared" si="21"/>
        <v>#VALUE!</v>
      </c>
      <c r="S54" s="88" t="e">
        <f t="shared" si="21"/>
        <v>#VALUE!</v>
      </c>
      <c r="T54" s="88" t="e">
        <f t="shared" si="21"/>
        <v>#VALUE!</v>
      </c>
      <c r="U54" s="88" t="e">
        <f t="shared" si="21"/>
        <v>#VALUE!</v>
      </c>
      <c r="V54" s="88" t="e">
        <f t="shared" si="21"/>
        <v>#VALUE!</v>
      </c>
    </row>
    <row r="55" spans="1:22" x14ac:dyDescent="0.25">
      <c r="A55" s="1">
        <v>170</v>
      </c>
      <c r="B55" s="88" t="e">
        <f t="shared" si="22"/>
        <v>#VALUE!</v>
      </c>
      <c r="C55" s="88" t="e">
        <f t="shared" si="21"/>
        <v>#VALUE!</v>
      </c>
      <c r="D55" s="88" t="e">
        <f t="shared" si="21"/>
        <v>#VALUE!</v>
      </c>
      <c r="E55" s="88" t="e">
        <f t="shared" si="21"/>
        <v>#VALUE!</v>
      </c>
      <c r="F55" s="88" t="e">
        <f t="shared" si="21"/>
        <v>#VALUE!</v>
      </c>
      <c r="G55" s="88" t="e">
        <f t="shared" si="21"/>
        <v>#VALUE!</v>
      </c>
      <c r="H55" s="88" t="e">
        <f t="shared" si="21"/>
        <v>#VALUE!</v>
      </c>
      <c r="I55" s="88" t="e">
        <f t="shared" si="21"/>
        <v>#VALUE!</v>
      </c>
      <c r="J55" s="88" t="e">
        <f t="shared" si="21"/>
        <v>#VALUE!</v>
      </c>
      <c r="K55" s="88" t="e">
        <f t="shared" si="21"/>
        <v>#VALUE!</v>
      </c>
      <c r="L55" s="88" t="e">
        <f t="shared" si="21"/>
        <v>#VALUE!</v>
      </c>
      <c r="M55" s="88" t="e">
        <f t="shared" si="21"/>
        <v>#VALUE!</v>
      </c>
      <c r="N55" s="88" t="e">
        <f t="shared" si="21"/>
        <v>#VALUE!</v>
      </c>
      <c r="O55" s="88" t="e">
        <f t="shared" si="21"/>
        <v>#VALUE!</v>
      </c>
      <c r="P55" s="88" t="e">
        <f t="shared" si="21"/>
        <v>#VALUE!</v>
      </c>
      <c r="Q55" s="88" t="e">
        <f t="shared" si="21"/>
        <v>#VALUE!</v>
      </c>
      <c r="R55" s="88" t="e">
        <f t="shared" si="21"/>
        <v>#VALUE!</v>
      </c>
      <c r="S55" s="88" t="e">
        <f t="shared" si="21"/>
        <v>#VALUE!</v>
      </c>
      <c r="T55" s="88" t="e">
        <f t="shared" si="21"/>
        <v>#VALUE!</v>
      </c>
      <c r="U55" s="88" t="e">
        <f t="shared" si="21"/>
        <v>#VALUE!</v>
      </c>
      <c r="V55" s="88" t="e">
        <f t="shared" si="21"/>
        <v>#VALUE!</v>
      </c>
    </row>
    <row r="56" spans="1:22" x14ac:dyDescent="0.25">
      <c r="A56" s="1">
        <v>180</v>
      </c>
      <c r="B56" s="88" t="e">
        <f t="shared" si="22"/>
        <v>#VALUE!</v>
      </c>
      <c r="C56" s="88" t="e">
        <f t="shared" si="21"/>
        <v>#VALUE!</v>
      </c>
      <c r="D56" s="88" t="e">
        <f t="shared" si="21"/>
        <v>#VALUE!</v>
      </c>
      <c r="E56" s="88" t="e">
        <f t="shared" si="21"/>
        <v>#VALUE!</v>
      </c>
      <c r="F56" s="88" t="e">
        <f t="shared" si="21"/>
        <v>#VALUE!</v>
      </c>
      <c r="G56" s="88" t="e">
        <f t="shared" si="21"/>
        <v>#VALUE!</v>
      </c>
      <c r="H56" s="88" t="e">
        <f t="shared" si="21"/>
        <v>#VALUE!</v>
      </c>
      <c r="I56" s="88" t="e">
        <f t="shared" si="21"/>
        <v>#VALUE!</v>
      </c>
      <c r="J56" s="88" t="e">
        <f t="shared" si="21"/>
        <v>#VALUE!</v>
      </c>
      <c r="K56" s="88" t="e">
        <f t="shared" si="21"/>
        <v>#VALUE!</v>
      </c>
      <c r="L56" s="88" t="e">
        <f t="shared" si="21"/>
        <v>#VALUE!</v>
      </c>
      <c r="M56" s="88" t="e">
        <f t="shared" si="21"/>
        <v>#VALUE!</v>
      </c>
      <c r="N56" s="88" t="e">
        <f t="shared" si="21"/>
        <v>#VALUE!</v>
      </c>
      <c r="O56" s="88" t="e">
        <f t="shared" si="21"/>
        <v>#VALUE!</v>
      </c>
      <c r="P56" s="88" t="e">
        <f t="shared" si="21"/>
        <v>#VALUE!</v>
      </c>
      <c r="Q56" s="88" t="e">
        <f t="shared" si="21"/>
        <v>#VALUE!</v>
      </c>
      <c r="R56" s="88" t="e">
        <f t="shared" si="21"/>
        <v>#VALUE!</v>
      </c>
      <c r="S56" s="88" t="e">
        <f t="shared" si="21"/>
        <v>#VALUE!</v>
      </c>
      <c r="T56" s="88" t="e">
        <f t="shared" si="21"/>
        <v>#VALUE!</v>
      </c>
      <c r="U56" s="88" t="e">
        <f t="shared" si="21"/>
        <v>#VALUE!</v>
      </c>
      <c r="V56" s="88" t="e">
        <f t="shared" si="21"/>
        <v>#VALUE!</v>
      </c>
    </row>
    <row r="57" spans="1:22" x14ac:dyDescent="0.25">
      <c r="A57" s="1">
        <v>190</v>
      </c>
      <c r="B57" s="88" t="e">
        <f t="shared" si="22"/>
        <v>#VALUE!</v>
      </c>
      <c r="C57" s="88" t="e">
        <f t="shared" si="21"/>
        <v>#VALUE!</v>
      </c>
      <c r="D57" s="88" t="e">
        <f t="shared" si="21"/>
        <v>#VALUE!</v>
      </c>
      <c r="E57" s="88" t="e">
        <f t="shared" si="21"/>
        <v>#VALUE!</v>
      </c>
      <c r="F57" s="88" t="e">
        <f t="shared" si="21"/>
        <v>#VALUE!</v>
      </c>
      <c r="G57" s="88" t="e">
        <f t="shared" si="21"/>
        <v>#VALUE!</v>
      </c>
      <c r="H57" s="88" t="e">
        <f t="shared" si="21"/>
        <v>#VALUE!</v>
      </c>
      <c r="I57" s="88" t="e">
        <f t="shared" si="21"/>
        <v>#VALUE!</v>
      </c>
      <c r="J57" s="88" t="e">
        <f t="shared" si="21"/>
        <v>#VALUE!</v>
      </c>
      <c r="K57" s="88" t="e">
        <f t="shared" si="21"/>
        <v>#VALUE!</v>
      </c>
      <c r="L57" s="88" t="e">
        <f t="shared" si="21"/>
        <v>#VALUE!</v>
      </c>
      <c r="M57" s="88" t="e">
        <f t="shared" si="21"/>
        <v>#VALUE!</v>
      </c>
      <c r="N57" s="88" t="e">
        <f t="shared" si="21"/>
        <v>#VALUE!</v>
      </c>
      <c r="O57" s="88" t="e">
        <f t="shared" si="21"/>
        <v>#VALUE!</v>
      </c>
      <c r="P57" s="88" t="e">
        <f t="shared" si="21"/>
        <v>#VALUE!</v>
      </c>
      <c r="Q57" s="88" t="e">
        <f t="shared" si="21"/>
        <v>#VALUE!</v>
      </c>
      <c r="R57" s="88" t="e">
        <f t="shared" si="21"/>
        <v>#VALUE!</v>
      </c>
      <c r="S57" s="88" t="e">
        <f t="shared" si="21"/>
        <v>#VALUE!</v>
      </c>
      <c r="T57" s="88" t="e">
        <f t="shared" si="21"/>
        <v>#VALUE!</v>
      </c>
      <c r="U57" s="88" t="e">
        <f t="shared" si="21"/>
        <v>#VALUE!</v>
      </c>
      <c r="V57" s="88" t="e">
        <f t="shared" si="21"/>
        <v>#VALUE!</v>
      </c>
    </row>
    <row r="58" spans="1:22" x14ac:dyDescent="0.25">
      <c r="A58" s="1">
        <v>200</v>
      </c>
      <c r="B58" s="88" t="e">
        <f t="shared" si="22"/>
        <v>#VALUE!</v>
      </c>
      <c r="C58" s="88" t="e">
        <f t="shared" si="21"/>
        <v>#VALUE!</v>
      </c>
      <c r="D58" s="88" t="e">
        <f t="shared" si="21"/>
        <v>#VALUE!</v>
      </c>
      <c r="E58" s="88" t="e">
        <f t="shared" si="21"/>
        <v>#VALUE!</v>
      </c>
      <c r="F58" s="88" t="e">
        <f t="shared" si="21"/>
        <v>#VALUE!</v>
      </c>
      <c r="G58" s="88" t="e">
        <f t="shared" si="21"/>
        <v>#VALUE!</v>
      </c>
      <c r="H58" s="88" t="e">
        <f t="shared" si="21"/>
        <v>#VALUE!</v>
      </c>
      <c r="I58" s="88" t="e">
        <f t="shared" si="21"/>
        <v>#VALUE!</v>
      </c>
      <c r="J58" s="88" t="e">
        <f t="shared" si="21"/>
        <v>#VALUE!</v>
      </c>
      <c r="K58" s="88" t="e">
        <f t="shared" si="21"/>
        <v>#VALUE!</v>
      </c>
      <c r="L58" s="88" t="e">
        <f t="shared" si="21"/>
        <v>#VALUE!</v>
      </c>
      <c r="M58" s="88" t="e">
        <f t="shared" si="21"/>
        <v>#VALUE!</v>
      </c>
      <c r="N58" s="88" t="e">
        <f t="shared" si="21"/>
        <v>#VALUE!</v>
      </c>
      <c r="O58" s="88" t="e">
        <f t="shared" si="21"/>
        <v>#VALUE!</v>
      </c>
      <c r="P58" s="88" t="e">
        <f t="shared" si="21"/>
        <v>#VALUE!</v>
      </c>
      <c r="Q58" s="88" t="e">
        <f t="shared" si="21"/>
        <v>#VALUE!</v>
      </c>
      <c r="R58" s="88" t="e">
        <f t="shared" si="21"/>
        <v>#VALUE!</v>
      </c>
      <c r="S58" s="88" t="e">
        <f t="shared" si="21"/>
        <v>#VALUE!</v>
      </c>
      <c r="T58" s="88" t="e">
        <f t="shared" si="21"/>
        <v>#VALUE!</v>
      </c>
      <c r="U58" s="88" t="e">
        <f t="shared" si="21"/>
        <v>#VALUE!</v>
      </c>
      <c r="V58" s="88" t="e">
        <f t="shared" si="21"/>
        <v>#VALUE!</v>
      </c>
    </row>
    <row r="59" spans="1:22" x14ac:dyDescent="0.25">
      <c r="A59" s="1">
        <v>210</v>
      </c>
      <c r="B59" s="88" t="e">
        <f t="shared" si="22"/>
        <v>#VALUE!</v>
      </c>
      <c r="C59" s="88" t="e">
        <f t="shared" si="21"/>
        <v>#VALUE!</v>
      </c>
      <c r="D59" s="88" t="e">
        <f t="shared" si="21"/>
        <v>#VALUE!</v>
      </c>
      <c r="E59" s="88" t="e">
        <f t="shared" si="21"/>
        <v>#VALUE!</v>
      </c>
      <c r="F59" s="88" t="e">
        <f t="shared" si="21"/>
        <v>#VALUE!</v>
      </c>
      <c r="G59" s="88" t="e">
        <f t="shared" si="21"/>
        <v>#VALUE!</v>
      </c>
      <c r="H59" s="88" t="e">
        <f t="shared" si="21"/>
        <v>#VALUE!</v>
      </c>
      <c r="I59" s="88" t="e">
        <f t="shared" si="21"/>
        <v>#VALUE!</v>
      </c>
      <c r="J59" s="88" t="e">
        <f t="shared" si="21"/>
        <v>#VALUE!</v>
      </c>
      <c r="K59" s="88" t="e">
        <f t="shared" si="21"/>
        <v>#VALUE!</v>
      </c>
      <c r="L59" s="88" t="e">
        <f t="shared" si="21"/>
        <v>#VALUE!</v>
      </c>
      <c r="M59" s="88" t="e">
        <f t="shared" si="21"/>
        <v>#VALUE!</v>
      </c>
      <c r="N59" s="88" t="e">
        <f t="shared" si="21"/>
        <v>#VALUE!</v>
      </c>
      <c r="O59" s="88" t="e">
        <f t="shared" si="21"/>
        <v>#VALUE!</v>
      </c>
      <c r="P59" s="88" t="e">
        <f t="shared" si="21"/>
        <v>#VALUE!</v>
      </c>
      <c r="Q59" s="88" t="e">
        <f t="shared" si="21"/>
        <v>#VALUE!</v>
      </c>
      <c r="R59" s="88" t="e">
        <f t="shared" si="21"/>
        <v>#VALUE!</v>
      </c>
      <c r="S59" s="88" t="e">
        <f t="shared" si="21"/>
        <v>#VALUE!</v>
      </c>
      <c r="T59" s="88" t="e">
        <f t="shared" si="21"/>
        <v>#VALUE!</v>
      </c>
      <c r="U59" s="88" t="e">
        <f t="shared" si="21"/>
        <v>#VALUE!</v>
      </c>
      <c r="V59" s="88" t="e">
        <f t="shared" si="21"/>
        <v>#VALUE!</v>
      </c>
    </row>
    <row r="60" spans="1:22" x14ac:dyDescent="0.25">
      <c r="A60" s="1">
        <v>220</v>
      </c>
      <c r="B60" s="88" t="e">
        <f t="shared" si="22"/>
        <v>#VALUE!</v>
      </c>
      <c r="C60" s="88" t="e">
        <f t="shared" si="21"/>
        <v>#VALUE!</v>
      </c>
      <c r="D60" s="88" t="e">
        <f t="shared" si="21"/>
        <v>#VALUE!</v>
      </c>
      <c r="E60" s="88" t="e">
        <f t="shared" si="21"/>
        <v>#VALUE!</v>
      </c>
      <c r="F60" s="88" t="e">
        <f t="shared" si="21"/>
        <v>#VALUE!</v>
      </c>
      <c r="G60" s="88" t="e">
        <f t="shared" si="21"/>
        <v>#VALUE!</v>
      </c>
      <c r="H60" s="88" t="e">
        <f t="shared" si="21"/>
        <v>#VALUE!</v>
      </c>
      <c r="I60" s="88" t="e">
        <f t="shared" si="21"/>
        <v>#VALUE!</v>
      </c>
      <c r="J60" s="88" t="e">
        <f t="shared" si="21"/>
        <v>#VALUE!</v>
      </c>
      <c r="K60" s="88" t="e">
        <f t="shared" si="21"/>
        <v>#VALUE!</v>
      </c>
      <c r="L60" s="88" t="e">
        <f t="shared" si="21"/>
        <v>#VALUE!</v>
      </c>
      <c r="M60" s="88" t="e">
        <f t="shared" si="21"/>
        <v>#VALUE!</v>
      </c>
      <c r="N60" s="88" t="e">
        <f t="shared" si="21"/>
        <v>#VALUE!</v>
      </c>
      <c r="O60" s="88" t="e">
        <f t="shared" si="21"/>
        <v>#VALUE!</v>
      </c>
      <c r="P60" s="88" t="e">
        <f t="shared" si="21"/>
        <v>#VALUE!</v>
      </c>
      <c r="Q60" s="88" t="e">
        <f t="shared" si="21"/>
        <v>#VALUE!</v>
      </c>
      <c r="R60" s="88" t="e">
        <f t="shared" si="21"/>
        <v>#VALUE!</v>
      </c>
      <c r="S60" s="88" t="e">
        <f t="shared" si="21"/>
        <v>#VALUE!</v>
      </c>
      <c r="T60" s="88" t="e">
        <f t="shared" si="21"/>
        <v>#VALUE!</v>
      </c>
      <c r="U60" s="88" t="e">
        <f t="shared" si="21"/>
        <v>#VALUE!</v>
      </c>
      <c r="V60" s="88" t="e">
        <f t="shared" si="21"/>
        <v>#VALUE!</v>
      </c>
    </row>
    <row r="61" spans="1:22" x14ac:dyDescent="0.25">
      <c r="A61" s="1">
        <v>230</v>
      </c>
      <c r="B61" s="88" t="e">
        <f t="shared" si="22"/>
        <v>#VALUE!</v>
      </c>
      <c r="C61" s="88" t="e">
        <f t="shared" si="21"/>
        <v>#VALUE!</v>
      </c>
      <c r="D61" s="88" t="e">
        <f t="shared" si="21"/>
        <v>#VALUE!</v>
      </c>
      <c r="E61" s="88" t="e">
        <f t="shared" si="21"/>
        <v>#VALUE!</v>
      </c>
      <c r="F61" s="88" t="e">
        <f t="shared" si="21"/>
        <v>#VALUE!</v>
      </c>
      <c r="G61" s="88" t="e">
        <f t="shared" si="21"/>
        <v>#VALUE!</v>
      </c>
      <c r="H61" s="88" t="e">
        <f t="shared" si="21"/>
        <v>#VALUE!</v>
      </c>
      <c r="I61" s="88" t="e">
        <f t="shared" si="21"/>
        <v>#VALUE!</v>
      </c>
      <c r="J61" s="88" t="e">
        <f t="shared" si="21"/>
        <v>#VALUE!</v>
      </c>
      <c r="K61" s="88" t="e">
        <f t="shared" si="21"/>
        <v>#VALUE!</v>
      </c>
      <c r="L61" s="88" t="e">
        <f t="shared" si="21"/>
        <v>#VALUE!</v>
      </c>
      <c r="M61" s="88" t="e">
        <f t="shared" si="21"/>
        <v>#VALUE!</v>
      </c>
      <c r="N61" s="88" t="e">
        <f t="shared" si="21"/>
        <v>#VALUE!</v>
      </c>
      <c r="O61" s="88" t="e">
        <f t="shared" si="21"/>
        <v>#VALUE!</v>
      </c>
      <c r="P61" s="88" t="e">
        <f t="shared" si="21"/>
        <v>#VALUE!</v>
      </c>
      <c r="Q61" s="88" t="e">
        <f t="shared" si="21"/>
        <v>#VALUE!</v>
      </c>
      <c r="R61" s="88" t="e">
        <f t="shared" ref="R61:V68" si="23">R60</f>
        <v>#VALUE!</v>
      </c>
      <c r="S61" s="88" t="e">
        <f t="shared" si="23"/>
        <v>#VALUE!</v>
      </c>
      <c r="T61" s="88" t="e">
        <f t="shared" si="23"/>
        <v>#VALUE!</v>
      </c>
      <c r="U61" s="88" t="e">
        <f t="shared" si="23"/>
        <v>#VALUE!</v>
      </c>
      <c r="V61" s="88" t="e">
        <f t="shared" si="23"/>
        <v>#VALUE!</v>
      </c>
    </row>
    <row r="62" spans="1:22" x14ac:dyDescent="0.25">
      <c r="A62" s="1">
        <v>240</v>
      </c>
      <c r="B62" s="88" t="e">
        <f t="shared" si="22"/>
        <v>#VALUE!</v>
      </c>
      <c r="C62" s="88" t="e">
        <f t="shared" si="22"/>
        <v>#VALUE!</v>
      </c>
      <c r="D62" s="88" t="e">
        <f t="shared" si="22"/>
        <v>#VALUE!</v>
      </c>
      <c r="E62" s="88" t="e">
        <f t="shared" si="22"/>
        <v>#VALUE!</v>
      </c>
      <c r="F62" s="88" t="e">
        <f t="shared" si="22"/>
        <v>#VALUE!</v>
      </c>
      <c r="G62" s="88" t="e">
        <f t="shared" si="22"/>
        <v>#VALUE!</v>
      </c>
      <c r="H62" s="88" t="e">
        <f t="shared" si="22"/>
        <v>#VALUE!</v>
      </c>
      <c r="I62" s="88" t="e">
        <f t="shared" si="22"/>
        <v>#VALUE!</v>
      </c>
      <c r="J62" s="88" t="e">
        <f t="shared" si="22"/>
        <v>#VALUE!</v>
      </c>
      <c r="K62" s="88" t="e">
        <f t="shared" si="22"/>
        <v>#VALUE!</v>
      </c>
      <c r="L62" s="88" t="e">
        <f t="shared" si="22"/>
        <v>#VALUE!</v>
      </c>
      <c r="M62" s="88" t="e">
        <f t="shared" si="22"/>
        <v>#VALUE!</v>
      </c>
      <c r="N62" s="88" t="e">
        <f t="shared" si="22"/>
        <v>#VALUE!</v>
      </c>
      <c r="O62" s="88" t="e">
        <f t="shared" si="22"/>
        <v>#VALUE!</v>
      </c>
      <c r="P62" s="88" t="e">
        <f t="shared" si="22"/>
        <v>#VALUE!</v>
      </c>
      <c r="Q62" s="88" t="e">
        <f t="shared" si="22"/>
        <v>#VALUE!</v>
      </c>
      <c r="R62" s="88" t="e">
        <f t="shared" si="23"/>
        <v>#VALUE!</v>
      </c>
      <c r="S62" s="88" t="e">
        <f t="shared" si="23"/>
        <v>#VALUE!</v>
      </c>
      <c r="T62" s="88" t="e">
        <f t="shared" si="23"/>
        <v>#VALUE!</v>
      </c>
      <c r="U62" s="88" t="e">
        <f t="shared" si="23"/>
        <v>#VALUE!</v>
      </c>
      <c r="V62" s="88" t="e">
        <f t="shared" si="23"/>
        <v>#VALUE!</v>
      </c>
    </row>
    <row r="63" spans="1:22" x14ac:dyDescent="0.25">
      <c r="A63" s="1">
        <v>250</v>
      </c>
      <c r="B63" s="88" t="e">
        <f t="shared" si="22"/>
        <v>#VALUE!</v>
      </c>
      <c r="C63" s="88" t="e">
        <f t="shared" si="22"/>
        <v>#VALUE!</v>
      </c>
      <c r="D63" s="88" t="e">
        <f t="shared" si="22"/>
        <v>#VALUE!</v>
      </c>
      <c r="E63" s="88" t="e">
        <f t="shared" si="22"/>
        <v>#VALUE!</v>
      </c>
      <c r="F63" s="88" t="e">
        <f t="shared" si="22"/>
        <v>#VALUE!</v>
      </c>
      <c r="G63" s="88" t="e">
        <f t="shared" si="22"/>
        <v>#VALUE!</v>
      </c>
      <c r="H63" s="88" t="e">
        <f t="shared" si="22"/>
        <v>#VALUE!</v>
      </c>
      <c r="I63" s="88" t="e">
        <f t="shared" si="22"/>
        <v>#VALUE!</v>
      </c>
      <c r="J63" s="88" t="e">
        <f t="shared" si="22"/>
        <v>#VALUE!</v>
      </c>
      <c r="K63" s="88" t="e">
        <f t="shared" si="22"/>
        <v>#VALUE!</v>
      </c>
      <c r="L63" s="88" t="e">
        <f t="shared" si="22"/>
        <v>#VALUE!</v>
      </c>
      <c r="M63" s="88" t="e">
        <f t="shared" si="22"/>
        <v>#VALUE!</v>
      </c>
      <c r="N63" s="88" t="e">
        <f t="shared" si="22"/>
        <v>#VALUE!</v>
      </c>
      <c r="O63" s="88" t="e">
        <f t="shared" si="22"/>
        <v>#VALUE!</v>
      </c>
      <c r="P63" s="88" t="e">
        <f t="shared" si="22"/>
        <v>#VALUE!</v>
      </c>
      <c r="Q63" s="88" t="e">
        <f t="shared" si="22"/>
        <v>#VALUE!</v>
      </c>
      <c r="R63" s="88" t="e">
        <f t="shared" si="23"/>
        <v>#VALUE!</v>
      </c>
      <c r="S63" s="88" t="e">
        <f t="shared" si="23"/>
        <v>#VALUE!</v>
      </c>
      <c r="T63" s="88" t="e">
        <f t="shared" si="23"/>
        <v>#VALUE!</v>
      </c>
      <c r="U63" s="88" t="e">
        <f t="shared" si="23"/>
        <v>#VALUE!</v>
      </c>
      <c r="V63" s="88" t="e">
        <f t="shared" si="23"/>
        <v>#VALUE!</v>
      </c>
    </row>
    <row r="64" spans="1:22" x14ac:dyDescent="0.25">
      <c r="A64" s="1">
        <v>260</v>
      </c>
      <c r="B64" s="88" t="e">
        <f t="shared" si="22"/>
        <v>#VALUE!</v>
      </c>
      <c r="C64" s="88" t="e">
        <f t="shared" si="22"/>
        <v>#VALUE!</v>
      </c>
      <c r="D64" s="88" t="e">
        <f t="shared" si="22"/>
        <v>#VALUE!</v>
      </c>
      <c r="E64" s="88" t="e">
        <f t="shared" si="22"/>
        <v>#VALUE!</v>
      </c>
      <c r="F64" s="88" t="e">
        <f t="shared" si="22"/>
        <v>#VALUE!</v>
      </c>
      <c r="G64" s="88" t="e">
        <f t="shared" si="22"/>
        <v>#VALUE!</v>
      </c>
      <c r="H64" s="88" t="e">
        <f t="shared" si="22"/>
        <v>#VALUE!</v>
      </c>
      <c r="I64" s="88" t="e">
        <f t="shared" si="22"/>
        <v>#VALUE!</v>
      </c>
      <c r="J64" s="88" t="e">
        <f t="shared" si="22"/>
        <v>#VALUE!</v>
      </c>
      <c r="K64" s="88" t="e">
        <f t="shared" si="22"/>
        <v>#VALUE!</v>
      </c>
      <c r="L64" s="88" t="e">
        <f t="shared" si="22"/>
        <v>#VALUE!</v>
      </c>
      <c r="M64" s="88" t="e">
        <f t="shared" si="22"/>
        <v>#VALUE!</v>
      </c>
      <c r="N64" s="88" t="e">
        <f t="shared" si="22"/>
        <v>#VALUE!</v>
      </c>
      <c r="O64" s="88" t="e">
        <f t="shared" si="22"/>
        <v>#VALUE!</v>
      </c>
      <c r="P64" s="88" t="e">
        <f t="shared" si="22"/>
        <v>#VALUE!</v>
      </c>
      <c r="Q64" s="88" t="e">
        <f t="shared" si="22"/>
        <v>#VALUE!</v>
      </c>
      <c r="R64" s="88" t="e">
        <f t="shared" si="23"/>
        <v>#VALUE!</v>
      </c>
      <c r="S64" s="88" t="e">
        <f t="shared" si="23"/>
        <v>#VALUE!</v>
      </c>
      <c r="T64" s="88" t="e">
        <f t="shared" si="23"/>
        <v>#VALUE!</v>
      </c>
      <c r="U64" s="88" t="e">
        <f t="shared" si="23"/>
        <v>#VALUE!</v>
      </c>
      <c r="V64" s="88" t="e">
        <f t="shared" si="23"/>
        <v>#VALUE!</v>
      </c>
    </row>
    <row r="65" spans="1:22" x14ac:dyDescent="0.25">
      <c r="A65" s="1">
        <v>270</v>
      </c>
      <c r="B65" s="88" t="e">
        <f t="shared" si="22"/>
        <v>#VALUE!</v>
      </c>
      <c r="C65" s="88" t="e">
        <f t="shared" si="22"/>
        <v>#VALUE!</v>
      </c>
      <c r="D65" s="88" t="e">
        <f t="shared" si="22"/>
        <v>#VALUE!</v>
      </c>
      <c r="E65" s="88" t="e">
        <f t="shared" si="22"/>
        <v>#VALUE!</v>
      </c>
      <c r="F65" s="88" t="e">
        <f t="shared" si="22"/>
        <v>#VALUE!</v>
      </c>
      <c r="G65" s="88" t="e">
        <f t="shared" si="22"/>
        <v>#VALUE!</v>
      </c>
      <c r="H65" s="88" t="e">
        <f t="shared" si="22"/>
        <v>#VALUE!</v>
      </c>
      <c r="I65" s="88" t="e">
        <f t="shared" si="22"/>
        <v>#VALUE!</v>
      </c>
      <c r="J65" s="88" t="e">
        <f t="shared" si="22"/>
        <v>#VALUE!</v>
      </c>
      <c r="K65" s="88" t="e">
        <f t="shared" si="22"/>
        <v>#VALUE!</v>
      </c>
      <c r="L65" s="88" t="e">
        <f t="shared" si="22"/>
        <v>#VALUE!</v>
      </c>
      <c r="M65" s="88" t="e">
        <f t="shared" si="22"/>
        <v>#VALUE!</v>
      </c>
      <c r="N65" s="88" t="e">
        <f t="shared" si="22"/>
        <v>#VALUE!</v>
      </c>
      <c r="O65" s="88" t="e">
        <f t="shared" si="22"/>
        <v>#VALUE!</v>
      </c>
      <c r="P65" s="88" t="e">
        <f t="shared" si="22"/>
        <v>#VALUE!</v>
      </c>
      <c r="Q65" s="88" t="e">
        <f t="shared" si="22"/>
        <v>#VALUE!</v>
      </c>
      <c r="R65" s="88" t="e">
        <f t="shared" si="23"/>
        <v>#VALUE!</v>
      </c>
      <c r="S65" s="88" t="e">
        <f t="shared" si="23"/>
        <v>#VALUE!</v>
      </c>
      <c r="T65" s="88" t="e">
        <f t="shared" si="23"/>
        <v>#VALUE!</v>
      </c>
      <c r="U65" s="88" t="e">
        <f t="shared" si="23"/>
        <v>#VALUE!</v>
      </c>
      <c r="V65" s="88" t="e">
        <f t="shared" si="23"/>
        <v>#VALUE!</v>
      </c>
    </row>
    <row r="66" spans="1:22" x14ac:dyDescent="0.25">
      <c r="A66" s="89">
        <v>280</v>
      </c>
      <c r="B66" s="90" t="e">
        <f t="shared" ref="B66:Q68" si="24">B65</f>
        <v>#VALUE!</v>
      </c>
      <c r="C66" s="90" t="e">
        <f t="shared" si="24"/>
        <v>#VALUE!</v>
      </c>
      <c r="D66" s="90" t="e">
        <f t="shared" si="24"/>
        <v>#VALUE!</v>
      </c>
      <c r="E66" s="90" t="e">
        <f t="shared" si="24"/>
        <v>#VALUE!</v>
      </c>
      <c r="F66" s="90" t="e">
        <f t="shared" si="24"/>
        <v>#VALUE!</v>
      </c>
      <c r="G66" s="90" t="e">
        <f t="shared" si="24"/>
        <v>#VALUE!</v>
      </c>
      <c r="H66" s="90" t="e">
        <f t="shared" si="24"/>
        <v>#VALUE!</v>
      </c>
      <c r="I66" s="90" t="e">
        <f t="shared" si="24"/>
        <v>#VALUE!</v>
      </c>
      <c r="J66" s="90" t="e">
        <f t="shared" si="24"/>
        <v>#VALUE!</v>
      </c>
      <c r="K66" s="90" t="e">
        <f t="shared" si="24"/>
        <v>#VALUE!</v>
      </c>
      <c r="L66" s="90" t="e">
        <f t="shared" si="24"/>
        <v>#VALUE!</v>
      </c>
      <c r="M66" s="90" t="e">
        <f t="shared" si="24"/>
        <v>#VALUE!</v>
      </c>
      <c r="N66" s="90" t="e">
        <f t="shared" si="24"/>
        <v>#VALUE!</v>
      </c>
      <c r="O66" s="90" t="e">
        <f t="shared" si="24"/>
        <v>#VALUE!</v>
      </c>
      <c r="P66" s="90" t="e">
        <f t="shared" si="24"/>
        <v>#VALUE!</v>
      </c>
      <c r="Q66" s="90" t="e">
        <f t="shared" si="24"/>
        <v>#VALUE!</v>
      </c>
      <c r="R66" s="90" t="e">
        <f t="shared" si="23"/>
        <v>#VALUE!</v>
      </c>
      <c r="S66" s="90" t="e">
        <f t="shared" si="23"/>
        <v>#VALUE!</v>
      </c>
      <c r="T66" s="90" t="e">
        <f t="shared" si="23"/>
        <v>#VALUE!</v>
      </c>
      <c r="U66" s="90" t="e">
        <f t="shared" si="23"/>
        <v>#VALUE!</v>
      </c>
      <c r="V66" s="90" t="e">
        <f t="shared" si="23"/>
        <v>#VALUE!</v>
      </c>
    </row>
    <row r="67" spans="1:22" x14ac:dyDescent="0.25">
      <c r="A67" s="1">
        <v>290</v>
      </c>
      <c r="B67" s="88" t="e">
        <f t="shared" si="24"/>
        <v>#VALUE!</v>
      </c>
      <c r="C67" s="88" t="e">
        <f t="shared" si="24"/>
        <v>#VALUE!</v>
      </c>
      <c r="D67" s="88" t="e">
        <f t="shared" si="24"/>
        <v>#VALUE!</v>
      </c>
      <c r="E67" s="88" t="e">
        <f t="shared" si="24"/>
        <v>#VALUE!</v>
      </c>
      <c r="F67" s="88" t="e">
        <f t="shared" si="24"/>
        <v>#VALUE!</v>
      </c>
      <c r="G67" s="88" t="e">
        <f t="shared" si="24"/>
        <v>#VALUE!</v>
      </c>
      <c r="H67" s="88" t="e">
        <f t="shared" si="24"/>
        <v>#VALUE!</v>
      </c>
      <c r="I67" s="88" t="e">
        <f t="shared" si="24"/>
        <v>#VALUE!</v>
      </c>
      <c r="J67" s="88" t="e">
        <f t="shared" si="24"/>
        <v>#VALUE!</v>
      </c>
      <c r="K67" s="88" t="e">
        <f t="shared" si="24"/>
        <v>#VALUE!</v>
      </c>
      <c r="L67" s="88" t="e">
        <f t="shared" si="24"/>
        <v>#VALUE!</v>
      </c>
      <c r="M67" s="88" t="e">
        <f t="shared" si="24"/>
        <v>#VALUE!</v>
      </c>
      <c r="N67" s="88" t="e">
        <f t="shared" si="24"/>
        <v>#VALUE!</v>
      </c>
      <c r="O67" s="88" t="e">
        <f t="shared" si="24"/>
        <v>#VALUE!</v>
      </c>
      <c r="P67" s="88" t="e">
        <f t="shared" si="24"/>
        <v>#VALUE!</v>
      </c>
      <c r="Q67" s="88" t="e">
        <f t="shared" si="24"/>
        <v>#VALUE!</v>
      </c>
      <c r="R67" s="88" t="e">
        <f t="shared" si="23"/>
        <v>#VALUE!</v>
      </c>
      <c r="S67" s="88" t="e">
        <f t="shared" si="23"/>
        <v>#VALUE!</v>
      </c>
      <c r="T67" s="88" t="e">
        <f t="shared" si="23"/>
        <v>#VALUE!</v>
      </c>
      <c r="U67" s="88" t="e">
        <f t="shared" si="23"/>
        <v>#VALUE!</v>
      </c>
      <c r="V67" s="88" t="e">
        <f t="shared" si="23"/>
        <v>#VALUE!</v>
      </c>
    </row>
    <row r="68" spans="1:22" x14ac:dyDescent="0.25">
      <c r="A68" s="1">
        <v>300</v>
      </c>
      <c r="B68" s="88" t="e">
        <f t="shared" si="24"/>
        <v>#VALUE!</v>
      </c>
      <c r="C68" s="88" t="e">
        <f t="shared" si="24"/>
        <v>#VALUE!</v>
      </c>
      <c r="D68" s="88" t="e">
        <f t="shared" si="24"/>
        <v>#VALUE!</v>
      </c>
      <c r="E68" s="88" t="e">
        <f t="shared" si="24"/>
        <v>#VALUE!</v>
      </c>
      <c r="F68" s="88" t="e">
        <f t="shared" si="24"/>
        <v>#VALUE!</v>
      </c>
      <c r="G68" s="88" t="e">
        <f t="shared" si="24"/>
        <v>#VALUE!</v>
      </c>
      <c r="H68" s="88" t="e">
        <f t="shared" si="24"/>
        <v>#VALUE!</v>
      </c>
      <c r="I68" s="88" t="e">
        <f t="shared" si="24"/>
        <v>#VALUE!</v>
      </c>
      <c r="J68" s="88" t="e">
        <f t="shared" si="24"/>
        <v>#VALUE!</v>
      </c>
      <c r="K68" s="88" t="e">
        <f t="shared" si="24"/>
        <v>#VALUE!</v>
      </c>
      <c r="L68" s="88" t="e">
        <f t="shared" si="24"/>
        <v>#VALUE!</v>
      </c>
      <c r="M68" s="88" t="e">
        <f t="shared" si="24"/>
        <v>#VALUE!</v>
      </c>
      <c r="N68" s="88" t="e">
        <f t="shared" si="24"/>
        <v>#VALUE!</v>
      </c>
      <c r="O68" s="88" t="e">
        <f t="shared" si="24"/>
        <v>#VALUE!</v>
      </c>
      <c r="P68" s="88" t="e">
        <f t="shared" si="24"/>
        <v>#VALUE!</v>
      </c>
      <c r="Q68" s="88" t="e">
        <f t="shared" si="24"/>
        <v>#VALUE!</v>
      </c>
      <c r="R68" s="88" t="e">
        <f t="shared" si="23"/>
        <v>#VALUE!</v>
      </c>
      <c r="S68" s="88" t="e">
        <f t="shared" si="23"/>
        <v>#VALUE!</v>
      </c>
      <c r="T68" s="88" t="e">
        <f t="shared" si="23"/>
        <v>#VALUE!</v>
      </c>
      <c r="U68" s="88" t="e">
        <f t="shared" si="23"/>
        <v>#VALUE!</v>
      </c>
      <c r="V68" s="88" t="e">
        <f t="shared" si="23"/>
        <v>#VALUE!</v>
      </c>
    </row>
    <row r="69" spans="1:22" x14ac:dyDescent="0.25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</row>
    <row r="70" spans="1:22" x14ac:dyDescent="0.25">
      <c r="A70" t="s">
        <v>80</v>
      </c>
    </row>
    <row r="71" spans="1:22" x14ac:dyDescent="0.25">
      <c r="A71" s="1"/>
      <c r="B71" s="1">
        <v>100</v>
      </c>
      <c r="C71" s="1">
        <v>110</v>
      </c>
      <c r="D71" s="1">
        <v>120</v>
      </c>
      <c r="E71" s="1">
        <v>130</v>
      </c>
      <c r="F71" s="1">
        <v>140</v>
      </c>
      <c r="G71" s="1">
        <v>150</v>
      </c>
      <c r="H71" s="1">
        <v>160</v>
      </c>
      <c r="I71" s="1">
        <v>170</v>
      </c>
      <c r="J71" s="1">
        <v>180</v>
      </c>
      <c r="K71" s="1">
        <v>190</v>
      </c>
      <c r="L71" s="1">
        <v>200</v>
      </c>
      <c r="M71" s="1">
        <v>210</v>
      </c>
      <c r="N71" s="1">
        <v>220</v>
      </c>
      <c r="O71" s="1">
        <v>230</v>
      </c>
      <c r="P71" s="1">
        <v>240</v>
      </c>
      <c r="Q71" s="1">
        <v>250</v>
      </c>
      <c r="R71" s="1">
        <v>260</v>
      </c>
      <c r="S71" s="1">
        <v>270</v>
      </c>
      <c r="T71" s="1">
        <v>280</v>
      </c>
      <c r="U71" s="1">
        <v>290</v>
      </c>
      <c r="V71" s="1">
        <v>300</v>
      </c>
    </row>
    <row r="72" spans="1:22" x14ac:dyDescent="0.25">
      <c r="A72" s="92">
        <v>100</v>
      </c>
      <c r="B72" s="93">
        <f>'60 mm Catena Zip'!$E$45*2*A72/100+'60 mm Catena Zip'!$E$46*2*A72/100+'60 mm Catena Zip'!$E$47*2*A72/100+'60 mm Catena Zip'!$E$48+'60 mm Catena Zip'!$E$49*4*A72/100+'60 mm Catena Zip'!$E$50*2*A72/100+'60 mm Catena Zip'!$E$51*2+'60 mm Catena Zip'!$E$52+'60 mm Catena Zip'!$E$53+'60 mm Catena Zip'!$E$54</f>
        <v>74.757400000000018</v>
      </c>
      <c r="C72" s="94">
        <f>B72</f>
        <v>74.757400000000018</v>
      </c>
      <c r="D72" s="94">
        <f t="shared" ref="D72:V87" si="25">C72</f>
        <v>74.757400000000018</v>
      </c>
      <c r="E72" s="94">
        <f t="shared" si="25"/>
        <v>74.757400000000018</v>
      </c>
      <c r="F72" s="94">
        <f t="shared" si="25"/>
        <v>74.757400000000018</v>
      </c>
      <c r="G72" s="94">
        <f t="shared" si="25"/>
        <v>74.757400000000018</v>
      </c>
      <c r="H72" s="94">
        <f t="shared" si="25"/>
        <v>74.757400000000018</v>
      </c>
      <c r="I72" s="94">
        <f t="shared" si="25"/>
        <v>74.757400000000018</v>
      </c>
      <c r="J72" s="94">
        <f t="shared" si="25"/>
        <v>74.757400000000018</v>
      </c>
      <c r="K72" s="94">
        <f t="shared" si="25"/>
        <v>74.757400000000018</v>
      </c>
      <c r="L72" s="94">
        <f t="shared" si="25"/>
        <v>74.757400000000018</v>
      </c>
      <c r="M72" s="94">
        <f t="shared" si="25"/>
        <v>74.757400000000018</v>
      </c>
      <c r="N72" s="94">
        <f t="shared" si="25"/>
        <v>74.757400000000018</v>
      </c>
      <c r="O72" s="94">
        <f t="shared" si="25"/>
        <v>74.757400000000018</v>
      </c>
      <c r="P72" s="94">
        <f t="shared" si="25"/>
        <v>74.757400000000018</v>
      </c>
      <c r="Q72" s="94">
        <f t="shared" si="25"/>
        <v>74.757400000000018</v>
      </c>
      <c r="R72" s="94">
        <f t="shared" si="25"/>
        <v>74.757400000000018</v>
      </c>
      <c r="S72" s="94">
        <f t="shared" si="25"/>
        <v>74.757400000000018</v>
      </c>
      <c r="T72" s="94">
        <f t="shared" si="25"/>
        <v>74.757400000000018</v>
      </c>
      <c r="U72" s="94">
        <f t="shared" si="25"/>
        <v>74.757400000000018</v>
      </c>
      <c r="V72" s="94">
        <f t="shared" si="25"/>
        <v>74.757400000000018</v>
      </c>
    </row>
    <row r="73" spans="1:22" x14ac:dyDescent="0.25">
      <c r="A73" s="1">
        <v>110</v>
      </c>
      <c r="B73" s="93">
        <f>'60 mm Catena Zip'!$E$45*2*A73/100+'60 mm Catena Zip'!$E$46*2*A73/100+'60 mm Catena Zip'!$E$47*2*A73/100+'60 mm Catena Zip'!$E$48+'60 mm Catena Zip'!$E$49*4*A73/100+'60 mm Catena Zip'!$E$50*2*A73/100+'60 mm Catena Zip'!$E$51*2+'60 mm Catena Zip'!$E$52+'60 mm Catena Zip'!$E$53+'60 mm Catena Zip'!$E$54</f>
        <v>81.27364</v>
      </c>
      <c r="C73" s="88">
        <f t="shared" ref="C73:R88" si="26">B73</f>
        <v>81.27364</v>
      </c>
      <c r="D73" s="88">
        <f t="shared" si="26"/>
        <v>81.27364</v>
      </c>
      <c r="E73" s="88">
        <f t="shared" si="26"/>
        <v>81.27364</v>
      </c>
      <c r="F73" s="88">
        <f t="shared" si="26"/>
        <v>81.27364</v>
      </c>
      <c r="G73" s="88">
        <f t="shared" si="26"/>
        <v>81.27364</v>
      </c>
      <c r="H73" s="88">
        <f t="shared" si="26"/>
        <v>81.27364</v>
      </c>
      <c r="I73" s="88">
        <f t="shared" si="26"/>
        <v>81.27364</v>
      </c>
      <c r="J73" s="88">
        <f t="shared" si="26"/>
        <v>81.27364</v>
      </c>
      <c r="K73" s="88">
        <f t="shared" si="26"/>
        <v>81.27364</v>
      </c>
      <c r="L73" s="88">
        <f t="shared" si="26"/>
        <v>81.27364</v>
      </c>
      <c r="M73" s="88">
        <f t="shared" si="26"/>
        <v>81.27364</v>
      </c>
      <c r="N73" s="88">
        <f t="shared" si="26"/>
        <v>81.27364</v>
      </c>
      <c r="O73" s="88">
        <f t="shared" si="26"/>
        <v>81.27364</v>
      </c>
      <c r="P73" s="88">
        <f t="shared" si="26"/>
        <v>81.27364</v>
      </c>
      <c r="Q73" s="88">
        <f t="shared" si="26"/>
        <v>81.27364</v>
      </c>
      <c r="R73" s="88">
        <f t="shared" si="26"/>
        <v>81.27364</v>
      </c>
      <c r="S73" s="88">
        <f t="shared" si="25"/>
        <v>81.27364</v>
      </c>
      <c r="T73" s="88">
        <f t="shared" si="25"/>
        <v>81.27364</v>
      </c>
      <c r="U73" s="88">
        <f t="shared" si="25"/>
        <v>81.27364</v>
      </c>
      <c r="V73" s="88">
        <f t="shared" si="25"/>
        <v>81.27364</v>
      </c>
    </row>
    <row r="74" spans="1:22" x14ac:dyDescent="0.25">
      <c r="A74" s="1">
        <v>120</v>
      </c>
      <c r="B74" s="93">
        <f>'60 mm Catena Zip'!$E$45*2*A74/100+'60 mm Catena Zip'!$E$46*2*A74/100+'60 mm Catena Zip'!$E$47*2*A74/100+'60 mm Catena Zip'!$E$48+'60 mm Catena Zip'!$E$49*4*A74/100+'60 mm Catena Zip'!$E$50*2*A74/100+'60 mm Catena Zip'!$E$51*2+'60 mm Catena Zip'!$E$52+'60 mm Catena Zip'!$E$53+'60 mm Catena Zip'!$E$54</f>
        <v>87.789879999999997</v>
      </c>
      <c r="C74" s="88">
        <f t="shared" si="26"/>
        <v>87.789879999999997</v>
      </c>
      <c r="D74" s="88">
        <f t="shared" si="26"/>
        <v>87.789879999999997</v>
      </c>
      <c r="E74" s="88">
        <f t="shared" si="26"/>
        <v>87.789879999999997</v>
      </c>
      <c r="F74" s="88">
        <f t="shared" si="26"/>
        <v>87.789879999999997</v>
      </c>
      <c r="G74" s="88">
        <f t="shared" si="26"/>
        <v>87.789879999999997</v>
      </c>
      <c r="H74" s="88">
        <f t="shared" si="26"/>
        <v>87.789879999999997</v>
      </c>
      <c r="I74" s="88">
        <f t="shared" si="26"/>
        <v>87.789879999999997</v>
      </c>
      <c r="J74" s="88">
        <f t="shared" si="26"/>
        <v>87.789879999999997</v>
      </c>
      <c r="K74" s="88">
        <f t="shared" si="26"/>
        <v>87.789879999999997</v>
      </c>
      <c r="L74" s="88">
        <f t="shared" si="26"/>
        <v>87.789879999999997</v>
      </c>
      <c r="M74" s="88">
        <f t="shared" si="26"/>
        <v>87.789879999999997</v>
      </c>
      <c r="N74" s="88">
        <f t="shared" si="26"/>
        <v>87.789879999999997</v>
      </c>
      <c r="O74" s="88">
        <f t="shared" si="26"/>
        <v>87.789879999999997</v>
      </c>
      <c r="P74" s="88">
        <f t="shared" si="26"/>
        <v>87.789879999999997</v>
      </c>
      <c r="Q74" s="88">
        <f t="shared" si="26"/>
        <v>87.789879999999997</v>
      </c>
      <c r="R74" s="88">
        <f t="shared" si="26"/>
        <v>87.789879999999997</v>
      </c>
      <c r="S74" s="88">
        <f t="shared" si="25"/>
        <v>87.789879999999997</v>
      </c>
      <c r="T74" s="88">
        <f t="shared" si="25"/>
        <v>87.789879999999997</v>
      </c>
      <c r="U74" s="88">
        <f t="shared" si="25"/>
        <v>87.789879999999997</v>
      </c>
      <c r="V74" s="88">
        <f t="shared" si="25"/>
        <v>87.789879999999997</v>
      </c>
    </row>
    <row r="75" spans="1:22" x14ac:dyDescent="0.25">
      <c r="A75" s="1">
        <v>130</v>
      </c>
      <c r="B75" s="93">
        <f>'60 mm Catena Zip'!$E$45*2*A75/100+'60 mm Catena Zip'!$E$46*2*A75/100+'60 mm Catena Zip'!$E$47*2*A75/100+'60 mm Catena Zip'!$E$48+'60 mm Catena Zip'!$E$49*4*A75/100+'60 mm Catena Zip'!$E$50*2*A75/100+'60 mm Catena Zip'!$E$51*2+'60 mm Catena Zip'!$E$52+'60 mm Catena Zip'!$E$53+'60 mm Catena Zip'!$E$54</f>
        <v>94.306120000000007</v>
      </c>
      <c r="C75" s="88">
        <f t="shared" si="26"/>
        <v>94.306120000000007</v>
      </c>
      <c r="D75" s="88">
        <f t="shared" si="26"/>
        <v>94.306120000000007</v>
      </c>
      <c r="E75" s="88">
        <f t="shared" si="26"/>
        <v>94.306120000000007</v>
      </c>
      <c r="F75" s="88">
        <f t="shared" si="26"/>
        <v>94.306120000000007</v>
      </c>
      <c r="G75" s="88">
        <f t="shared" si="26"/>
        <v>94.306120000000007</v>
      </c>
      <c r="H75" s="88">
        <f t="shared" si="26"/>
        <v>94.306120000000007</v>
      </c>
      <c r="I75" s="88">
        <f t="shared" si="26"/>
        <v>94.306120000000007</v>
      </c>
      <c r="J75" s="88">
        <f t="shared" si="26"/>
        <v>94.306120000000007</v>
      </c>
      <c r="K75" s="88">
        <f t="shared" si="26"/>
        <v>94.306120000000007</v>
      </c>
      <c r="L75" s="88">
        <f t="shared" si="26"/>
        <v>94.306120000000007</v>
      </c>
      <c r="M75" s="88">
        <f t="shared" si="26"/>
        <v>94.306120000000007</v>
      </c>
      <c r="N75" s="88">
        <f t="shared" si="26"/>
        <v>94.306120000000007</v>
      </c>
      <c r="O75" s="88">
        <f t="shared" si="26"/>
        <v>94.306120000000007</v>
      </c>
      <c r="P75" s="88">
        <f t="shared" si="26"/>
        <v>94.306120000000007</v>
      </c>
      <c r="Q75" s="88">
        <f t="shared" si="26"/>
        <v>94.306120000000007</v>
      </c>
      <c r="R75" s="88">
        <f t="shared" si="26"/>
        <v>94.306120000000007</v>
      </c>
      <c r="S75" s="88">
        <f t="shared" si="25"/>
        <v>94.306120000000007</v>
      </c>
      <c r="T75" s="88">
        <f t="shared" si="25"/>
        <v>94.306120000000007</v>
      </c>
      <c r="U75" s="88">
        <f t="shared" si="25"/>
        <v>94.306120000000007</v>
      </c>
      <c r="V75" s="88">
        <f t="shared" si="25"/>
        <v>94.306120000000007</v>
      </c>
    </row>
    <row r="76" spans="1:22" x14ac:dyDescent="0.25">
      <c r="A76" s="1">
        <v>140</v>
      </c>
      <c r="B76" s="93">
        <f>'60 mm Catena Zip'!$E$45*2*A76/100+'60 mm Catena Zip'!$E$46*2*A76/100+'60 mm Catena Zip'!$E$47*2*A76/100+'60 mm Catena Zip'!$E$48+'60 mm Catena Zip'!$E$49*4*A76/100+'60 mm Catena Zip'!$E$50*2*A76/100+'60 mm Catena Zip'!$E$51*2+'60 mm Catena Zip'!$E$52+'60 mm Catena Zip'!$E$53+'60 mm Catena Zip'!$E$54</f>
        <v>100.82236</v>
      </c>
      <c r="C76" s="88">
        <f t="shared" si="26"/>
        <v>100.82236</v>
      </c>
      <c r="D76" s="88">
        <f t="shared" si="26"/>
        <v>100.82236</v>
      </c>
      <c r="E76" s="88">
        <f t="shared" si="26"/>
        <v>100.82236</v>
      </c>
      <c r="F76" s="88">
        <f t="shared" si="26"/>
        <v>100.82236</v>
      </c>
      <c r="G76" s="88">
        <f t="shared" si="26"/>
        <v>100.82236</v>
      </c>
      <c r="H76" s="88">
        <f t="shared" si="26"/>
        <v>100.82236</v>
      </c>
      <c r="I76" s="88">
        <f t="shared" si="26"/>
        <v>100.82236</v>
      </c>
      <c r="J76" s="88">
        <f t="shared" si="26"/>
        <v>100.82236</v>
      </c>
      <c r="K76" s="88">
        <f t="shared" si="26"/>
        <v>100.82236</v>
      </c>
      <c r="L76" s="88">
        <f t="shared" si="26"/>
        <v>100.82236</v>
      </c>
      <c r="M76" s="88">
        <f t="shared" si="26"/>
        <v>100.82236</v>
      </c>
      <c r="N76" s="88">
        <f t="shared" si="26"/>
        <v>100.82236</v>
      </c>
      <c r="O76" s="88">
        <f t="shared" si="26"/>
        <v>100.82236</v>
      </c>
      <c r="P76" s="88">
        <f t="shared" si="26"/>
        <v>100.82236</v>
      </c>
      <c r="Q76" s="88">
        <f t="shared" si="26"/>
        <v>100.82236</v>
      </c>
      <c r="R76" s="88">
        <f t="shared" si="26"/>
        <v>100.82236</v>
      </c>
      <c r="S76" s="88">
        <f t="shared" si="25"/>
        <v>100.82236</v>
      </c>
      <c r="T76" s="88">
        <f t="shared" si="25"/>
        <v>100.82236</v>
      </c>
      <c r="U76" s="88">
        <f t="shared" si="25"/>
        <v>100.82236</v>
      </c>
      <c r="V76" s="88">
        <f t="shared" si="25"/>
        <v>100.82236</v>
      </c>
    </row>
    <row r="77" spans="1:22" x14ac:dyDescent="0.25">
      <c r="A77" s="1">
        <v>150</v>
      </c>
      <c r="B77" s="93">
        <f>'60 mm Catena Zip'!$E$45*2*A77/100+'60 mm Catena Zip'!$E$46*2*A77/100+'60 mm Catena Zip'!$E$47*2*A77/100+'60 mm Catena Zip'!$E$48+'60 mm Catena Zip'!$E$49*4*A77/100+'60 mm Catena Zip'!$E$50*2*A77/100+'60 mm Catena Zip'!$E$51*2+'60 mm Catena Zip'!$E$52+'60 mm Catena Zip'!$E$53+'60 mm Catena Zip'!$E$54</f>
        <v>107.3386</v>
      </c>
      <c r="C77" s="88">
        <f t="shared" si="26"/>
        <v>107.3386</v>
      </c>
      <c r="D77" s="88">
        <f t="shared" si="26"/>
        <v>107.3386</v>
      </c>
      <c r="E77" s="88">
        <f t="shared" si="26"/>
        <v>107.3386</v>
      </c>
      <c r="F77" s="88">
        <f t="shared" si="26"/>
        <v>107.3386</v>
      </c>
      <c r="G77" s="88">
        <f t="shared" si="26"/>
        <v>107.3386</v>
      </c>
      <c r="H77" s="88">
        <f t="shared" si="26"/>
        <v>107.3386</v>
      </c>
      <c r="I77" s="88">
        <f t="shared" si="26"/>
        <v>107.3386</v>
      </c>
      <c r="J77" s="88">
        <f t="shared" si="26"/>
        <v>107.3386</v>
      </c>
      <c r="K77" s="88">
        <f t="shared" si="26"/>
        <v>107.3386</v>
      </c>
      <c r="L77" s="88">
        <f t="shared" si="26"/>
        <v>107.3386</v>
      </c>
      <c r="M77" s="88">
        <f t="shared" si="26"/>
        <v>107.3386</v>
      </c>
      <c r="N77" s="88">
        <f t="shared" si="26"/>
        <v>107.3386</v>
      </c>
      <c r="O77" s="88">
        <f t="shared" si="26"/>
        <v>107.3386</v>
      </c>
      <c r="P77" s="88">
        <f t="shared" si="26"/>
        <v>107.3386</v>
      </c>
      <c r="Q77" s="88">
        <f t="shared" si="26"/>
        <v>107.3386</v>
      </c>
      <c r="R77" s="88">
        <f t="shared" si="26"/>
        <v>107.3386</v>
      </c>
      <c r="S77" s="88">
        <f t="shared" si="25"/>
        <v>107.3386</v>
      </c>
      <c r="T77" s="88">
        <f t="shared" si="25"/>
        <v>107.3386</v>
      </c>
      <c r="U77" s="88">
        <f t="shared" si="25"/>
        <v>107.3386</v>
      </c>
      <c r="V77" s="88">
        <f t="shared" si="25"/>
        <v>107.3386</v>
      </c>
    </row>
    <row r="78" spans="1:22" x14ac:dyDescent="0.25">
      <c r="A78" s="1">
        <v>160</v>
      </c>
      <c r="B78" s="93">
        <f>'60 mm Catena Zip'!$E$45*2*A78/100+'60 mm Catena Zip'!$E$46*2*A78/100+'60 mm Catena Zip'!$E$47*2*A78/100+'60 mm Catena Zip'!$E$48+'60 mm Catena Zip'!$E$49*4*A78/100+'60 mm Catena Zip'!$E$50*2*A78/100+'60 mm Catena Zip'!$E$51*2+'60 mm Catena Zip'!$E$52+'60 mm Catena Zip'!$E$53+'60 mm Catena Zip'!$E$54</f>
        <v>113.85484</v>
      </c>
      <c r="C78" s="88">
        <f t="shared" si="26"/>
        <v>113.85484</v>
      </c>
      <c r="D78" s="88">
        <f t="shared" si="26"/>
        <v>113.85484</v>
      </c>
      <c r="E78" s="88">
        <f t="shared" si="26"/>
        <v>113.85484</v>
      </c>
      <c r="F78" s="88">
        <f t="shared" si="26"/>
        <v>113.85484</v>
      </c>
      <c r="G78" s="88">
        <f t="shared" si="26"/>
        <v>113.85484</v>
      </c>
      <c r="H78" s="88">
        <f t="shared" si="26"/>
        <v>113.85484</v>
      </c>
      <c r="I78" s="88">
        <f t="shared" si="26"/>
        <v>113.85484</v>
      </c>
      <c r="J78" s="88">
        <f t="shared" si="26"/>
        <v>113.85484</v>
      </c>
      <c r="K78" s="88">
        <f t="shared" si="26"/>
        <v>113.85484</v>
      </c>
      <c r="L78" s="88">
        <f t="shared" si="26"/>
        <v>113.85484</v>
      </c>
      <c r="M78" s="88">
        <f t="shared" si="26"/>
        <v>113.85484</v>
      </c>
      <c r="N78" s="88">
        <f t="shared" si="26"/>
        <v>113.85484</v>
      </c>
      <c r="O78" s="88">
        <f t="shared" si="26"/>
        <v>113.85484</v>
      </c>
      <c r="P78" s="88">
        <f t="shared" si="26"/>
        <v>113.85484</v>
      </c>
      <c r="Q78" s="88">
        <f t="shared" si="26"/>
        <v>113.85484</v>
      </c>
      <c r="R78" s="88">
        <f t="shared" si="26"/>
        <v>113.85484</v>
      </c>
      <c r="S78" s="88">
        <f t="shared" si="25"/>
        <v>113.85484</v>
      </c>
      <c r="T78" s="88">
        <f t="shared" si="25"/>
        <v>113.85484</v>
      </c>
      <c r="U78" s="88">
        <f t="shared" si="25"/>
        <v>113.85484</v>
      </c>
      <c r="V78" s="88">
        <f t="shared" si="25"/>
        <v>113.85484</v>
      </c>
    </row>
    <row r="79" spans="1:22" x14ac:dyDescent="0.25">
      <c r="A79" s="1">
        <v>170</v>
      </c>
      <c r="B79" s="93">
        <f>'60 mm Catena Zip'!$E$45*2*A79/100+'60 mm Catena Zip'!$E$46*2*A79/100+'60 mm Catena Zip'!$E$47*2*A79/100+'60 mm Catena Zip'!$E$48+'60 mm Catena Zip'!$E$49*4*A79/100+'60 mm Catena Zip'!$E$50*2*A79/100+'60 mm Catena Zip'!$E$51*2+'60 mm Catena Zip'!$E$52+'60 mm Catena Zip'!$E$53+'60 mm Catena Zip'!$E$54</f>
        <v>120.37108000000001</v>
      </c>
      <c r="C79" s="88">
        <f t="shared" si="26"/>
        <v>120.37108000000001</v>
      </c>
      <c r="D79" s="88">
        <f t="shared" si="26"/>
        <v>120.37108000000001</v>
      </c>
      <c r="E79" s="88">
        <f t="shared" si="26"/>
        <v>120.37108000000001</v>
      </c>
      <c r="F79" s="88">
        <f t="shared" si="26"/>
        <v>120.37108000000001</v>
      </c>
      <c r="G79" s="88">
        <f t="shared" si="26"/>
        <v>120.37108000000001</v>
      </c>
      <c r="H79" s="88">
        <f t="shared" si="26"/>
        <v>120.37108000000001</v>
      </c>
      <c r="I79" s="88">
        <f t="shared" si="26"/>
        <v>120.37108000000001</v>
      </c>
      <c r="J79" s="88">
        <f t="shared" si="26"/>
        <v>120.37108000000001</v>
      </c>
      <c r="K79" s="88">
        <f t="shared" si="26"/>
        <v>120.37108000000001</v>
      </c>
      <c r="L79" s="88">
        <f t="shared" si="26"/>
        <v>120.37108000000001</v>
      </c>
      <c r="M79" s="88">
        <f t="shared" si="26"/>
        <v>120.37108000000001</v>
      </c>
      <c r="N79" s="88">
        <f t="shared" si="26"/>
        <v>120.37108000000001</v>
      </c>
      <c r="O79" s="88">
        <f t="shared" si="26"/>
        <v>120.37108000000001</v>
      </c>
      <c r="P79" s="88">
        <f t="shared" si="26"/>
        <v>120.37108000000001</v>
      </c>
      <c r="Q79" s="88">
        <f t="shared" si="26"/>
        <v>120.37108000000001</v>
      </c>
      <c r="R79" s="88">
        <f t="shared" si="26"/>
        <v>120.37108000000001</v>
      </c>
      <c r="S79" s="88">
        <f t="shared" si="25"/>
        <v>120.37108000000001</v>
      </c>
      <c r="T79" s="88">
        <f t="shared" si="25"/>
        <v>120.37108000000001</v>
      </c>
      <c r="U79" s="88">
        <f t="shared" si="25"/>
        <v>120.37108000000001</v>
      </c>
      <c r="V79" s="88">
        <f t="shared" si="25"/>
        <v>120.37108000000001</v>
      </c>
    </row>
    <row r="80" spans="1:22" x14ac:dyDescent="0.25">
      <c r="A80" s="1">
        <v>180</v>
      </c>
      <c r="B80" s="93">
        <f>'60 mm Catena Zip'!$E$45*2*A80/100+'60 mm Catena Zip'!$E$46*2*A80/100+'60 mm Catena Zip'!$E$47*2*A80/100+'60 mm Catena Zip'!$E$48+'60 mm Catena Zip'!$E$49*4*A80/100+'60 mm Catena Zip'!$E$50*2*A80/100+'60 mm Catena Zip'!$E$51*2+'60 mm Catena Zip'!$E$52+'60 mm Catena Zip'!$E$53+'60 mm Catena Zip'!$E$54</f>
        <v>126.88731999999999</v>
      </c>
      <c r="C80" s="88">
        <f t="shared" si="26"/>
        <v>126.88731999999999</v>
      </c>
      <c r="D80" s="88">
        <f t="shared" si="26"/>
        <v>126.88731999999999</v>
      </c>
      <c r="E80" s="88">
        <f t="shared" si="26"/>
        <v>126.88731999999999</v>
      </c>
      <c r="F80" s="88">
        <f t="shared" si="26"/>
        <v>126.88731999999999</v>
      </c>
      <c r="G80" s="88">
        <f t="shared" si="26"/>
        <v>126.88731999999999</v>
      </c>
      <c r="H80" s="88">
        <f t="shared" si="26"/>
        <v>126.88731999999999</v>
      </c>
      <c r="I80" s="88">
        <f t="shared" si="26"/>
        <v>126.88731999999999</v>
      </c>
      <c r="J80" s="88">
        <f t="shared" si="26"/>
        <v>126.88731999999999</v>
      </c>
      <c r="K80" s="88">
        <f t="shared" si="26"/>
        <v>126.88731999999999</v>
      </c>
      <c r="L80" s="88">
        <f t="shared" si="26"/>
        <v>126.88731999999999</v>
      </c>
      <c r="M80" s="88">
        <f t="shared" si="26"/>
        <v>126.88731999999999</v>
      </c>
      <c r="N80" s="88">
        <f t="shared" si="26"/>
        <v>126.88731999999999</v>
      </c>
      <c r="O80" s="88">
        <f t="shared" si="26"/>
        <v>126.88731999999999</v>
      </c>
      <c r="P80" s="88">
        <f t="shared" si="26"/>
        <v>126.88731999999999</v>
      </c>
      <c r="Q80" s="88">
        <f t="shared" si="26"/>
        <v>126.88731999999999</v>
      </c>
      <c r="R80" s="88">
        <f t="shared" si="26"/>
        <v>126.88731999999999</v>
      </c>
      <c r="S80" s="88">
        <f t="shared" si="25"/>
        <v>126.88731999999999</v>
      </c>
      <c r="T80" s="88">
        <f t="shared" si="25"/>
        <v>126.88731999999999</v>
      </c>
      <c r="U80" s="88">
        <f t="shared" si="25"/>
        <v>126.88731999999999</v>
      </c>
      <c r="V80" s="88">
        <f t="shared" si="25"/>
        <v>126.88731999999999</v>
      </c>
    </row>
    <row r="81" spans="1:22" x14ac:dyDescent="0.25">
      <c r="A81" s="1">
        <v>190</v>
      </c>
      <c r="B81" s="93">
        <f>'60 mm Catena Zip'!$E$45*2*A81/100+'60 mm Catena Zip'!$E$46*2*A81/100+'60 mm Catena Zip'!$E$47*2*A81/100+'60 mm Catena Zip'!$E$48+'60 mm Catena Zip'!$E$49*4*A81/100+'60 mm Catena Zip'!$E$50*2*A81/100+'60 mm Catena Zip'!$E$51*2+'60 mm Catena Zip'!$E$52+'60 mm Catena Zip'!$E$53+'60 mm Catena Zip'!$E$54</f>
        <v>133.40356</v>
      </c>
      <c r="C81" s="88">
        <f t="shared" si="26"/>
        <v>133.40356</v>
      </c>
      <c r="D81" s="88">
        <f t="shared" si="26"/>
        <v>133.40356</v>
      </c>
      <c r="E81" s="88">
        <f t="shared" si="26"/>
        <v>133.40356</v>
      </c>
      <c r="F81" s="88">
        <f t="shared" si="26"/>
        <v>133.40356</v>
      </c>
      <c r="G81" s="88">
        <f t="shared" si="26"/>
        <v>133.40356</v>
      </c>
      <c r="H81" s="88">
        <f t="shared" si="26"/>
        <v>133.40356</v>
      </c>
      <c r="I81" s="88">
        <f t="shared" si="26"/>
        <v>133.40356</v>
      </c>
      <c r="J81" s="88">
        <f t="shared" si="26"/>
        <v>133.40356</v>
      </c>
      <c r="K81" s="88">
        <f t="shared" si="26"/>
        <v>133.40356</v>
      </c>
      <c r="L81" s="88">
        <f t="shared" si="26"/>
        <v>133.40356</v>
      </c>
      <c r="M81" s="88">
        <f t="shared" si="26"/>
        <v>133.40356</v>
      </c>
      <c r="N81" s="88">
        <f t="shared" si="26"/>
        <v>133.40356</v>
      </c>
      <c r="O81" s="88">
        <f t="shared" si="26"/>
        <v>133.40356</v>
      </c>
      <c r="P81" s="88">
        <f t="shared" si="26"/>
        <v>133.40356</v>
      </c>
      <c r="Q81" s="88">
        <f t="shared" si="26"/>
        <v>133.40356</v>
      </c>
      <c r="R81" s="88">
        <f t="shared" si="26"/>
        <v>133.40356</v>
      </c>
      <c r="S81" s="88">
        <f t="shared" si="25"/>
        <v>133.40356</v>
      </c>
      <c r="T81" s="88">
        <f t="shared" si="25"/>
        <v>133.40356</v>
      </c>
      <c r="U81" s="88">
        <f t="shared" si="25"/>
        <v>133.40356</v>
      </c>
      <c r="V81" s="88">
        <f t="shared" si="25"/>
        <v>133.40356</v>
      </c>
    </row>
    <row r="82" spans="1:22" x14ac:dyDescent="0.25">
      <c r="A82" s="1">
        <v>200</v>
      </c>
      <c r="B82" s="93">
        <f>'60 mm Catena Zip'!$E$45*2*A82/100+'60 mm Catena Zip'!$E$46*2*A82/100+'60 mm Catena Zip'!$E$47*2*A82/100+'60 mm Catena Zip'!$E$48+'60 mm Catena Zip'!$E$49*4*A82/100+'60 mm Catena Zip'!$E$50*2*A82/100+'60 mm Catena Zip'!$E$51*2+'60 mm Catena Zip'!$E$52+'60 mm Catena Zip'!$E$53+'60 mm Catena Zip'!$E$54</f>
        <v>139.91979999999998</v>
      </c>
      <c r="C82" s="88">
        <f t="shared" si="26"/>
        <v>139.91979999999998</v>
      </c>
      <c r="D82" s="88">
        <f t="shared" si="26"/>
        <v>139.91979999999998</v>
      </c>
      <c r="E82" s="88">
        <f t="shared" si="26"/>
        <v>139.91979999999998</v>
      </c>
      <c r="F82" s="88">
        <f t="shared" si="26"/>
        <v>139.91979999999998</v>
      </c>
      <c r="G82" s="88">
        <f t="shared" si="26"/>
        <v>139.91979999999998</v>
      </c>
      <c r="H82" s="88">
        <f t="shared" si="26"/>
        <v>139.91979999999998</v>
      </c>
      <c r="I82" s="88">
        <f t="shared" si="26"/>
        <v>139.91979999999998</v>
      </c>
      <c r="J82" s="88">
        <f t="shared" si="26"/>
        <v>139.91979999999998</v>
      </c>
      <c r="K82" s="88">
        <f t="shared" si="26"/>
        <v>139.91979999999998</v>
      </c>
      <c r="L82" s="88">
        <f t="shared" si="26"/>
        <v>139.91979999999998</v>
      </c>
      <c r="M82" s="88">
        <f t="shared" si="26"/>
        <v>139.91979999999998</v>
      </c>
      <c r="N82" s="88">
        <f t="shared" si="26"/>
        <v>139.91979999999998</v>
      </c>
      <c r="O82" s="88">
        <f t="shared" si="26"/>
        <v>139.91979999999998</v>
      </c>
      <c r="P82" s="88">
        <f t="shared" si="26"/>
        <v>139.91979999999998</v>
      </c>
      <c r="Q82" s="88">
        <f t="shared" si="26"/>
        <v>139.91979999999998</v>
      </c>
      <c r="R82" s="88">
        <f t="shared" si="26"/>
        <v>139.91979999999998</v>
      </c>
      <c r="S82" s="88">
        <f t="shared" si="25"/>
        <v>139.91979999999998</v>
      </c>
      <c r="T82" s="88">
        <f t="shared" si="25"/>
        <v>139.91979999999998</v>
      </c>
      <c r="U82" s="88">
        <f t="shared" si="25"/>
        <v>139.91979999999998</v>
      </c>
      <c r="V82" s="88">
        <f t="shared" si="25"/>
        <v>139.91979999999998</v>
      </c>
    </row>
    <row r="83" spans="1:22" x14ac:dyDescent="0.25">
      <c r="A83" s="1">
        <v>210</v>
      </c>
      <c r="B83" s="93">
        <f>'60 mm Catena Zip'!$E$45*2*A83/100+'60 mm Catena Zip'!$E$46*2*A83/100+'60 mm Catena Zip'!$E$47*2*A83/100+'60 mm Catena Zip'!$E$48+'60 mm Catena Zip'!$E$49*4*A83/100+'60 mm Catena Zip'!$E$50*2*A83/100+'60 mm Catena Zip'!$E$51*2+'60 mm Catena Zip'!$E$52+'60 mm Catena Zip'!$E$53+'60 mm Catena Zip'!$E$54</f>
        <v>146.43603999999999</v>
      </c>
      <c r="C83" s="88">
        <f t="shared" si="26"/>
        <v>146.43603999999999</v>
      </c>
      <c r="D83" s="88">
        <f t="shared" si="26"/>
        <v>146.43603999999999</v>
      </c>
      <c r="E83" s="88">
        <f t="shared" si="26"/>
        <v>146.43603999999999</v>
      </c>
      <c r="F83" s="88">
        <f t="shared" si="26"/>
        <v>146.43603999999999</v>
      </c>
      <c r="G83" s="88">
        <f t="shared" si="26"/>
        <v>146.43603999999999</v>
      </c>
      <c r="H83" s="88">
        <f t="shared" si="26"/>
        <v>146.43603999999999</v>
      </c>
      <c r="I83" s="88">
        <f t="shared" si="26"/>
        <v>146.43603999999999</v>
      </c>
      <c r="J83" s="88">
        <f t="shared" si="26"/>
        <v>146.43603999999999</v>
      </c>
      <c r="K83" s="88">
        <f t="shared" si="26"/>
        <v>146.43603999999999</v>
      </c>
      <c r="L83" s="88">
        <f t="shared" si="26"/>
        <v>146.43603999999999</v>
      </c>
      <c r="M83" s="88">
        <f t="shared" si="26"/>
        <v>146.43603999999999</v>
      </c>
      <c r="N83" s="88">
        <f t="shared" si="26"/>
        <v>146.43603999999999</v>
      </c>
      <c r="O83" s="88">
        <f t="shared" si="26"/>
        <v>146.43603999999999</v>
      </c>
      <c r="P83" s="88">
        <f t="shared" si="26"/>
        <v>146.43603999999999</v>
      </c>
      <c r="Q83" s="88">
        <f t="shared" si="26"/>
        <v>146.43603999999999</v>
      </c>
      <c r="R83" s="88">
        <f t="shared" si="26"/>
        <v>146.43603999999999</v>
      </c>
      <c r="S83" s="88">
        <f t="shared" si="25"/>
        <v>146.43603999999999</v>
      </c>
      <c r="T83" s="88">
        <f t="shared" si="25"/>
        <v>146.43603999999999</v>
      </c>
      <c r="U83" s="88">
        <f t="shared" si="25"/>
        <v>146.43603999999999</v>
      </c>
      <c r="V83" s="88">
        <f t="shared" si="25"/>
        <v>146.43603999999999</v>
      </c>
    </row>
    <row r="84" spans="1:22" x14ac:dyDescent="0.25">
      <c r="A84" s="1">
        <v>220</v>
      </c>
      <c r="B84" s="93">
        <f>'60 mm Catena Zip'!$E$45*2*A84/100+'60 mm Catena Zip'!$E$46*2*A84/100+'60 mm Catena Zip'!$E$47*2*A84/100+'60 mm Catena Zip'!$E$48+'60 mm Catena Zip'!$E$49*4*A84/100+'60 mm Catena Zip'!$E$50*2*A84/100+'60 mm Catena Zip'!$E$51*2+'60 mm Catena Zip'!$E$52+'60 mm Catena Zip'!$E$53+'60 mm Catena Zip'!$E$54</f>
        <v>152.95228</v>
      </c>
      <c r="C84" s="88">
        <f t="shared" si="26"/>
        <v>152.95228</v>
      </c>
      <c r="D84" s="88">
        <f t="shared" si="26"/>
        <v>152.95228</v>
      </c>
      <c r="E84" s="88">
        <f t="shared" si="26"/>
        <v>152.95228</v>
      </c>
      <c r="F84" s="88">
        <f t="shared" si="26"/>
        <v>152.95228</v>
      </c>
      <c r="G84" s="88">
        <f t="shared" si="26"/>
        <v>152.95228</v>
      </c>
      <c r="H84" s="88">
        <f t="shared" si="26"/>
        <v>152.95228</v>
      </c>
      <c r="I84" s="88">
        <f t="shared" si="26"/>
        <v>152.95228</v>
      </c>
      <c r="J84" s="88">
        <f t="shared" si="26"/>
        <v>152.95228</v>
      </c>
      <c r="K84" s="88">
        <f t="shared" si="26"/>
        <v>152.95228</v>
      </c>
      <c r="L84" s="88">
        <f t="shared" si="26"/>
        <v>152.95228</v>
      </c>
      <c r="M84" s="88">
        <f t="shared" si="26"/>
        <v>152.95228</v>
      </c>
      <c r="N84" s="88">
        <f t="shared" si="26"/>
        <v>152.95228</v>
      </c>
      <c r="O84" s="88">
        <f t="shared" si="26"/>
        <v>152.95228</v>
      </c>
      <c r="P84" s="88">
        <f t="shared" si="26"/>
        <v>152.95228</v>
      </c>
      <c r="Q84" s="88">
        <f t="shared" si="26"/>
        <v>152.95228</v>
      </c>
      <c r="R84" s="88">
        <f t="shared" si="26"/>
        <v>152.95228</v>
      </c>
      <c r="S84" s="88">
        <f t="shared" si="25"/>
        <v>152.95228</v>
      </c>
      <c r="T84" s="88">
        <f t="shared" si="25"/>
        <v>152.95228</v>
      </c>
      <c r="U84" s="88">
        <f t="shared" si="25"/>
        <v>152.95228</v>
      </c>
      <c r="V84" s="88">
        <f t="shared" si="25"/>
        <v>152.95228</v>
      </c>
    </row>
    <row r="85" spans="1:22" x14ac:dyDescent="0.25">
      <c r="A85" s="1">
        <v>230</v>
      </c>
      <c r="B85" s="93">
        <f>'60 mm Catena Zip'!$E$45*2*A85/100+'60 mm Catena Zip'!$E$46*2*A85/100+'60 mm Catena Zip'!$E$47*2*A85/100+'60 mm Catena Zip'!$E$48+'60 mm Catena Zip'!$E$49*4*A85/100+'60 mm Catena Zip'!$E$50*2*A85/100+'60 mm Catena Zip'!$E$51*2+'60 mm Catena Zip'!$E$52+'60 mm Catena Zip'!$E$53+'60 mm Catena Zip'!$E$54</f>
        <v>159.46851999999998</v>
      </c>
      <c r="C85" s="88">
        <f t="shared" si="26"/>
        <v>159.46851999999998</v>
      </c>
      <c r="D85" s="88">
        <f t="shared" si="26"/>
        <v>159.46851999999998</v>
      </c>
      <c r="E85" s="88">
        <f t="shared" si="26"/>
        <v>159.46851999999998</v>
      </c>
      <c r="F85" s="88">
        <f t="shared" si="26"/>
        <v>159.46851999999998</v>
      </c>
      <c r="G85" s="88">
        <f t="shared" si="26"/>
        <v>159.46851999999998</v>
      </c>
      <c r="H85" s="88">
        <f t="shared" si="26"/>
        <v>159.46851999999998</v>
      </c>
      <c r="I85" s="88">
        <f t="shared" si="26"/>
        <v>159.46851999999998</v>
      </c>
      <c r="J85" s="88">
        <f t="shared" si="26"/>
        <v>159.46851999999998</v>
      </c>
      <c r="K85" s="88">
        <f t="shared" si="26"/>
        <v>159.46851999999998</v>
      </c>
      <c r="L85" s="88">
        <f t="shared" si="26"/>
        <v>159.46851999999998</v>
      </c>
      <c r="M85" s="88">
        <f t="shared" si="26"/>
        <v>159.46851999999998</v>
      </c>
      <c r="N85" s="88">
        <f t="shared" si="26"/>
        <v>159.46851999999998</v>
      </c>
      <c r="O85" s="88">
        <f t="shared" si="26"/>
        <v>159.46851999999998</v>
      </c>
      <c r="P85" s="88">
        <f t="shared" si="26"/>
        <v>159.46851999999998</v>
      </c>
      <c r="Q85" s="88">
        <f t="shared" si="26"/>
        <v>159.46851999999998</v>
      </c>
      <c r="R85" s="88">
        <f t="shared" si="26"/>
        <v>159.46851999999998</v>
      </c>
      <c r="S85" s="88">
        <f t="shared" si="25"/>
        <v>159.46851999999998</v>
      </c>
      <c r="T85" s="88">
        <f t="shared" si="25"/>
        <v>159.46851999999998</v>
      </c>
      <c r="U85" s="88">
        <f t="shared" si="25"/>
        <v>159.46851999999998</v>
      </c>
      <c r="V85" s="88">
        <f t="shared" si="25"/>
        <v>159.46851999999998</v>
      </c>
    </row>
    <row r="86" spans="1:22" x14ac:dyDescent="0.25">
      <c r="A86" s="1">
        <v>240</v>
      </c>
      <c r="B86" s="93">
        <f>'60 mm Catena Zip'!$E$45*2*A86/100+'60 mm Catena Zip'!$E$46*2*A86/100+'60 mm Catena Zip'!$E$47*2*A86/100+'60 mm Catena Zip'!$E$48+'60 mm Catena Zip'!$E$49*4*A86/100+'60 mm Catena Zip'!$E$50*2*A86/100+'60 mm Catena Zip'!$E$51*2+'60 mm Catena Zip'!$E$52+'60 mm Catena Zip'!$E$53+'60 mm Catena Zip'!$E$54</f>
        <v>165.98475999999999</v>
      </c>
      <c r="C86" s="88">
        <f t="shared" si="26"/>
        <v>165.98475999999999</v>
      </c>
      <c r="D86" s="88">
        <f t="shared" si="26"/>
        <v>165.98475999999999</v>
      </c>
      <c r="E86" s="88">
        <f t="shared" si="26"/>
        <v>165.98475999999999</v>
      </c>
      <c r="F86" s="88">
        <f t="shared" si="26"/>
        <v>165.98475999999999</v>
      </c>
      <c r="G86" s="88">
        <f t="shared" si="26"/>
        <v>165.98475999999999</v>
      </c>
      <c r="H86" s="88">
        <f t="shared" si="26"/>
        <v>165.98475999999999</v>
      </c>
      <c r="I86" s="88">
        <f t="shared" si="26"/>
        <v>165.98475999999999</v>
      </c>
      <c r="J86" s="88">
        <f t="shared" si="26"/>
        <v>165.98475999999999</v>
      </c>
      <c r="K86" s="88">
        <f t="shared" si="26"/>
        <v>165.98475999999999</v>
      </c>
      <c r="L86" s="88">
        <f t="shared" si="26"/>
        <v>165.98475999999999</v>
      </c>
      <c r="M86" s="88">
        <f t="shared" si="26"/>
        <v>165.98475999999999</v>
      </c>
      <c r="N86" s="88">
        <f t="shared" si="26"/>
        <v>165.98475999999999</v>
      </c>
      <c r="O86" s="88">
        <f t="shared" si="26"/>
        <v>165.98475999999999</v>
      </c>
      <c r="P86" s="88">
        <f t="shared" si="26"/>
        <v>165.98475999999999</v>
      </c>
      <c r="Q86" s="88">
        <f t="shared" si="26"/>
        <v>165.98475999999999</v>
      </c>
      <c r="R86" s="88">
        <f t="shared" si="26"/>
        <v>165.98475999999999</v>
      </c>
      <c r="S86" s="88">
        <f t="shared" si="25"/>
        <v>165.98475999999999</v>
      </c>
      <c r="T86" s="88">
        <f t="shared" si="25"/>
        <v>165.98475999999999</v>
      </c>
      <c r="U86" s="88">
        <f t="shared" si="25"/>
        <v>165.98475999999999</v>
      </c>
      <c r="V86" s="88">
        <f t="shared" si="25"/>
        <v>165.98475999999999</v>
      </c>
    </row>
    <row r="87" spans="1:22" x14ac:dyDescent="0.25">
      <c r="A87" s="1">
        <v>250</v>
      </c>
      <c r="B87" s="93">
        <f>'60 mm Catena Zip'!$E$45*2*A87/100+'60 mm Catena Zip'!$E$46*2*A87/100+'60 mm Catena Zip'!$E$47*2*A87/100+'60 mm Catena Zip'!$E$48+'60 mm Catena Zip'!$E$49*4*A87/100+'60 mm Catena Zip'!$E$50*2*A87/100+'60 mm Catena Zip'!$E$51*2+'60 mm Catena Zip'!$E$52+'60 mm Catena Zip'!$E$53+'60 mm Catena Zip'!$E$54</f>
        <v>172.50099999999998</v>
      </c>
      <c r="C87" s="88">
        <f t="shared" si="26"/>
        <v>172.50099999999998</v>
      </c>
      <c r="D87" s="88">
        <f t="shared" si="26"/>
        <v>172.50099999999998</v>
      </c>
      <c r="E87" s="88">
        <f t="shared" si="26"/>
        <v>172.50099999999998</v>
      </c>
      <c r="F87" s="88">
        <f t="shared" si="26"/>
        <v>172.50099999999998</v>
      </c>
      <c r="G87" s="88">
        <f t="shared" si="26"/>
        <v>172.50099999999998</v>
      </c>
      <c r="H87" s="88">
        <f t="shared" si="26"/>
        <v>172.50099999999998</v>
      </c>
      <c r="I87" s="88">
        <f t="shared" si="26"/>
        <v>172.50099999999998</v>
      </c>
      <c r="J87" s="88">
        <f t="shared" si="26"/>
        <v>172.50099999999998</v>
      </c>
      <c r="K87" s="88">
        <f t="shared" si="26"/>
        <v>172.50099999999998</v>
      </c>
      <c r="L87" s="88">
        <f t="shared" si="26"/>
        <v>172.50099999999998</v>
      </c>
      <c r="M87" s="88">
        <f t="shared" si="26"/>
        <v>172.50099999999998</v>
      </c>
      <c r="N87" s="88">
        <f t="shared" si="26"/>
        <v>172.50099999999998</v>
      </c>
      <c r="O87" s="88">
        <f t="shared" si="26"/>
        <v>172.50099999999998</v>
      </c>
      <c r="P87" s="88">
        <f t="shared" si="26"/>
        <v>172.50099999999998</v>
      </c>
      <c r="Q87" s="88">
        <f t="shared" si="26"/>
        <v>172.50099999999998</v>
      </c>
      <c r="R87" s="88">
        <f t="shared" si="26"/>
        <v>172.50099999999998</v>
      </c>
      <c r="S87" s="88">
        <f t="shared" si="25"/>
        <v>172.50099999999998</v>
      </c>
      <c r="T87" s="88">
        <f t="shared" si="25"/>
        <v>172.50099999999998</v>
      </c>
      <c r="U87" s="88">
        <f t="shared" si="25"/>
        <v>172.50099999999998</v>
      </c>
      <c r="V87" s="88">
        <f t="shared" si="25"/>
        <v>172.50099999999998</v>
      </c>
    </row>
    <row r="88" spans="1:22" x14ac:dyDescent="0.25">
      <c r="A88" s="1">
        <v>260</v>
      </c>
      <c r="B88" s="93">
        <f>'60 mm Catena Zip'!$E$45*2*A88/100+'60 mm Catena Zip'!$E$46*2*A88/100+'60 mm Catena Zip'!$E$47*2*A88/100+'60 mm Catena Zip'!$E$48+'60 mm Catena Zip'!$E$49*4*A88/100+'60 mm Catena Zip'!$E$50*2*A88/100+'60 mm Catena Zip'!$E$51*2+'60 mm Catena Zip'!$E$52+'60 mm Catena Zip'!$E$53+'60 mm Catena Zip'!$E$54</f>
        <v>179.01723999999999</v>
      </c>
      <c r="C88" s="88">
        <f t="shared" si="26"/>
        <v>179.01723999999999</v>
      </c>
      <c r="D88" s="88">
        <f t="shared" si="26"/>
        <v>179.01723999999999</v>
      </c>
      <c r="E88" s="88">
        <f t="shared" si="26"/>
        <v>179.01723999999999</v>
      </c>
      <c r="F88" s="88">
        <f t="shared" si="26"/>
        <v>179.01723999999999</v>
      </c>
      <c r="G88" s="88">
        <f t="shared" si="26"/>
        <v>179.01723999999999</v>
      </c>
      <c r="H88" s="88">
        <f t="shared" si="26"/>
        <v>179.01723999999999</v>
      </c>
      <c r="I88" s="88">
        <f t="shared" si="26"/>
        <v>179.01723999999999</v>
      </c>
      <c r="J88" s="88">
        <f t="shared" si="26"/>
        <v>179.01723999999999</v>
      </c>
      <c r="K88" s="88">
        <f t="shared" si="26"/>
        <v>179.01723999999999</v>
      </c>
      <c r="L88" s="88">
        <f t="shared" si="26"/>
        <v>179.01723999999999</v>
      </c>
      <c r="M88" s="88">
        <f t="shared" si="26"/>
        <v>179.01723999999999</v>
      </c>
      <c r="N88" s="88">
        <f t="shared" si="26"/>
        <v>179.01723999999999</v>
      </c>
      <c r="O88" s="88">
        <f t="shared" si="26"/>
        <v>179.01723999999999</v>
      </c>
      <c r="P88" s="88">
        <f t="shared" si="26"/>
        <v>179.01723999999999</v>
      </c>
      <c r="Q88" s="88">
        <f t="shared" si="26"/>
        <v>179.01723999999999</v>
      </c>
      <c r="R88" s="88">
        <f t="shared" ref="R88:V92" si="27">Q88</f>
        <v>179.01723999999999</v>
      </c>
      <c r="S88" s="88">
        <f t="shared" si="27"/>
        <v>179.01723999999999</v>
      </c>
      <c r="T88" s="88">
        <f t="shared" si="27"/>
        <v>179.01723999999999</v>
      </c>
      <c r="U88" s="88">
        <f t="shared" si="27"/>
        <v>179.01723999999999</v>
      </c>
      <c r="V88" s="88">
        <f t="shared" si="27"/>
        <v>179.01723999999999</v>
      </c>
    </row>
    <row r="89" spans="1:22" x14ac:dyDescent="0.25">
      <c r="A89" s="1">
        <v>270</v>
      </c>
      <c r="B89" s="93">
        <f>'60 mm Catena Zip'!$E$45*2*A89/100+'60 mm Catena Zip'!$E$46*2*A89/100+'60 mm Catena Zip'!$E$47*2*A89/100+'60 mm Catena Zip'!$E$48+'60 mm Catena Zip'!$E$49*4*A89/100+'60 mm Catena Zip'!$E$50*2*A89/100+'60 mm Catena Zip'!$E$51*2+'60 mm Catena Zip'!$E$52+'60 mm Catena Zip'!$E$53+'60 mm Catena Zip'!$E$54</f>
        <v>185.53348</v>
      </c>
      <c r="C89" s="88">
        <f t="shared" ref="C89:R92" si="28">B89</f>
        <v>185.53348</v>
      </c>
      <c r="D89" s="88">
        <f t="shared" si="28"/>
        <v>185.53348</v>
      </c>
      <c r="E89" s="88">
        <f t="shared" si="28"/>
        <v>185.53348</v>
      </c>
      <c r="F89" s="88">
        <f t="shared" si="28"/>
        <v>185.53348</v>
      </c>
      <c r="G89" s="88">
        <f t="shared" si="28"/>
        <v>185.53348</v>
      </c>
      <c r="H89" s="88">
        <f t="shared" si="28"/>
        <v>185.53348</v>
      </c>
      <c r="I89" s="88">
        <f t="shared" si="28"/>
        <v>185.53348</v>
      </c>
      <c r="J89" s="88">
        <f t="shared" si="28"/>
        <v>185.53348</v>
      </c>
      <c r="K89" s="88">
        <f t="shared" si="28"/>
        <v>185.53348</v>
      </c>
      <c r="L89" s="88">
        <f t="shared" si="28"/>
        <v>185.53348</v>
      </c>
      <c r="M89" s="88">
        <f t="shared" si="28"/>
        <v>185.53348</v>
      </c>
      <c r="N89" s="88">
        <f t="shared" si="28"/>
        <v>185.53348</v>
      </c>
      <c r="O89" s="88">
        <f t="shared" si="28"/>
        <v>185.53348</v>
      </c>
      <c r="P89" s="88">
        <f t="shared" si="28"/>
        <v>185.53348</v>
      </c>
      <c r="Q89" s="88">
        <f t="shared" si="28"/>
        <v>185.53348</v>
      </c>
      <c r="R89" s="88">
        <f t="shared" si="28"/>
        <v>185.53348</v>
      </c>
      <c r="S89" s="88">
        <f t="shared" si="27"/>
        <v>185.53348</v>
      </c>
      <c r="T89" s="88">
        <f t="shared" si="27"/>
        <v>185.53348</v>
      </c>
      <c r="U89" s="88">
        <f t="shared" si="27"/>
        <v>185.53348</v>
      </c>
      <c r="V89" s="88">
        <f t="shared" si="27"/>
        <v>185.53348</v>
      </c>
    </row>
    <row r="90" spans="1:22" x14ac:dyDescent="0.25">
      <c r="A90" s="1">
        <v>280</v>
      </c>
      <c r="B90" s="93">
        <f>'60 mm Catena Zip'!$E$45*2*A90/100+'60 mm Catena Zip'!$E$46*2*A90/100+'60 mm Catena Zip'!$E$47*2*A90/100+'60 mm Catena Zip'!$E$48+'60 mm Catena Zip'!$E$49*4*A90/100+'60 mm Catena Zip'!$E$50*2*A90/100+'60 mm Catena Zip'!$E$51*2+'60 mm Catena Zip'!$E$52+'60 mm Catena Zip'!$E$53+'60 mm Catena Zip'!$E$54</f>
        <v>192.04971999999998</v>
      </c>
      <c r="C90" s="88">
        <f t="shared" si="28"/>
        <v>192.04971999999998</v>
      </c>
      <c r="D90" s="88">
        <f t="shared" si="28"/>
        <v>192.04971999999998</v>
      </c>
      <c r="E90" s="88">
        <f t="shared" si="28"/>
        <v>192.04971999999998</v>
      </c>
      <c r="F90" s="88">
        <f t="shared" si="28"/>
        <v>192.04971999999998</v>
      </c>
      <c r="G90" s="88">
        <f t="shared" si="28"/>
        <v>192.04971999999998</v>
      </c>
      <c r="H90" s="88">
        <f t="shared" si="28"/>
        <v>192.04971999999998</v>
      </c>
      <c r="I90" s="88">
        <f t="shared" si="28"/>
        <v>192.04971999999998</v>
      </c>
      <c r="J90" s="88">
        <f t="shared" si="28"/>
        <v>192.04971999999998</v>
      </c>
      <c r="K90" s="88">
        <f t="shared" si="28"/>
        <v>192.04971999999998</v>
      </c>
      <c r="L90" s="88">
        <f t="shared" si="28"/>
        <v>192.04971999999998</v>
      </c>
      <c r="M90" s="88">
        <f t="shared" si="28"/>
        <v>192.04971999999998</v>
      </c>
      <c r="N90" s="88">
        <f t="shared" si="28"/>
        <v>192.04971999999998</v>
      </c>
      <c r="O90" s="88">
        <f t="shared" si="28"/>
        <v>192.04971999999998</v>
      </c>
      <c r="P90" s="88">
        <f t="shared" si="28"/>
        <v>192.04971999999998</v>
      </c>
      <c r="Q90" s="88">
        <f t="shared" si="28"/>
        <v>192.04971999999998</v>
      </c>
      <c r="R90" s="88">
        <f t="shared" si="28"/>
        <v>192.04971999999998</v>
      </c>
      <c r="S90" s="88">
        <f t="shared" si="27"/>
        <v>192.04971999999998</v>
      </c>
      <c r="T90" s="88">
        <f t="shared" si="27"/>
        <v>192.04971999999998</v>
      </c>
      <c r="U90" s="88">
        <f t="shared" si="27"/>
        <v>192.04971999999998</v>
      </c>
      <c r="V90" s="88">
        <f t="shared" si="27"/>
        <v>192.04971999999998</v>
      </c>
    </row>
    <row r="91" spans="1:22" x14ac:dyDescent="0.25">
      <c r="A91" s="1">
        <v>290</v>
      </c>
      <c r="B91" s="93">
        <f>'60 mm Catena Zip'!$E$45*2*A91/100+'60 mm Catena Zip'!$E$46*2*A91/100+'60 mm Catena Zip'!$E$47*2*A91/100+'60 mm Catena Zip'!$E$48+'60 mm Catena Zip'!$E$49*4*A91/100+'60 mm Catena Zip'!$E$50*2*A91/100+'60 mm Catena Zip'!$E$51*2+'60 mm Catena Zip'!$E$52+'60 mm Catena Zip'!$E$53+'60 mm Catena Zip'!$E$54</f>
        <v>198.56595999999999</v>
      </c>
      <c r="C91" s="88">
        <f t="shared" si="28"/>
        <v>198.56595999999999</v>
      </c>
      <c r="D91" s="88">
        <f t="shared" si="28"/>
        <v>198.56595999999999</v>
      </c>
      <c r="E91" s="88">
        <f t="shared" si="28"/>
        <v>198.56595999999999</v>
      </c>
      <c r="F91" s="88">
        <f t="shared" si="28"/>
        <v>198.56595999999999</v>
      </c>
      <c r="G91" s="88">
        <f t="shared" si="28"/>
        <v>198.56595999999999</v>
      </c>
      <c r="H91" s="88">
        <f t="shared" si="28"/>
        <v>198.56595999999999</v>
      </c>
      <c r="I91" s="88">
        <f t="shared" si="28"/>
        <v>198.56595999999999</v>
      </c>
      <c r="J91" s="88">
        <f t="shared" si="28"/>
        <v>198.56595999999999</v>
      </c>
      <c r="K91" s="88">
        <f t="shared" si="28"/>
        <v>198.56595999999999</v>
      </c>
      <c r="L91" s="88">
        <f t="shared" si="28"/>
        <v>198.56595999999999</v>
      </c>
      <c r="M91" s="88">
        <f t="shared" si="28"/>
        <v>198.56595999999999</v>
      </c>
      <c r="N91" s="88">
        <f t="shared" si="28"/>
        <v>198.56595999999999</v>
      </c>
      <c r="O91" s="88">
        <f t="shared" si="28"/>
        <v>198.56595999999999</v>
      </c>
      <c r="P91" s="88">
        <f t="shared" si="28"/>
        <v>198.56595999999999</v>
      </c>
      <c r="Q91" s="88">
        <f t="shared" si="28"/>
        <v>198.56595999999999</v>
      </c>
      <c r="R91" s="88">
        <f t="shared" si="28"/>
        <v>198.56595999999999</v>
      </c>
      <c r="S91" s="88">
        <f t="shared" si="27"/>
        <v>198.56595999999999</v>
      </c>
      <c r="T91" s="88">
        <f t="shared" si="27"/>
        <v>198.56595999999999</v>
      </c>
      <c r="U91" s="88">
        <f t="shared" si="27"/>
        <v>198.56595999999999</v>
      </c>
      <c r="V91" s="88">
        <f t="shared" si="27"/>
        <v>198.56595999999999</v>
      </c>
    </row>
    <row r="92" spans="1:22" x14ac:dyDescent="0.25">
      <c r="A92" s="1">
        <v>300</v>
      </c>
      <c r="B92" s="93">
        <f>'60 mm Catena Zip'!$E$45*2*A92/100+'60 mm Catena Zip'!$E$46*2*A92/100+'60 mm Catena Zip'!$E$47*2*A92/100+'60 mm Catena Zip'!$E$48+'60 mm Catena Zip'!$E$49*4*A92/100+'60 mm Catena Zip'!$E$50*2*A92/100+'60 mm Catena Zip'!$E$51*2+'60 mm Catena Zip'!$E$52+'60 mm Catena Zip'!$E$53+'60 mm Catena Zip'!$E$54</f>
        <v>205.0822</v>
      </c>
      <c r="C92" s="88">
        <f t="shared" si="28"/>
        <v>205.0822</v>
      </c>
      <c r="D92" s="88">
        <f t="shared" si="28"/>
        <v>205.0822</v>
      </c>
      <c r="E92" s="88">
        <f t="shared" si="28"/>
        <v>205.0822</v>
      </c>
      <c r="F92" s="88">
        <f t="shared" si="28"/>
        <v>205.0822</v>
      </c>
      <c r="G92" s="88">
        <f t="shared" si="28"/>
        <v>205.0822</v>
      </c>
      <c r="H92" s="88">
        <f t="shared" si="28"/>
        <v>205.0822</v>
      </c>
      <c r="I92" s="88">
        <f t="shared" si="28"/>
        <v>205.0822</v>
      </c>
      <c r="J92" s="88">
        <f t="shared" si="28"/>
        <v>205.0822</v>
      </c>
      <c r="K92" s="88">
        <f t="shared" si="28"/>
        <v>205.0822</v>
      </c>
      <c r="L92" s="88">
        <f t="shared" si="28"/>
        <v>205.0822</v>
      </c>
      <c r="M92" s="88">
        <f t="shared" si="28"/>
        <v>205.0822</v>
      </c>
      <c r="N92" s="88">
        <f t="shared" si="28"/>
        <v>205.0822</v>
      </c>
      <c r="O92" s="88">
        <f t="shared" si="28"/>
        <v>205.0822</v>
      </c>
      <c r="P92" s="88">
        <f t="shared" si="28"/>
        <v>205.0822</v>
      </c>
      <c r="Q92" s="88">
        <f t="shared" si="28"/>
        <v>205.0822</v>
      </c>
      <c r="R92" s="88">
        <f t="shared" si="28"/>
        <v>205.0822</v>
      </c>
      <c r="S92" s="88">
        <f t="shared" si="27"/>
        <v>205.0822</v>
      </c>
      <c r="T92" s="88">
        <f t="shared" si="27"/>
        <v>205.0822</v>
      </c>
      <c r="U92" s="88">
        <f t="shared" si="27"/>
        <v>205.0822</v>
      </c>
      <c r="V92" s="88">
        <f t="shared" si="27"/>
        <v>205.0822</v>
      </c>
    </row>
  </sheetData>
  <pageMargins left="0.11811023622047245" right="0.11811023622047245" top="0.55118110236220474" bottom="0.74803149606299213" header="0.31496062992125984" footer="0.31496062992125984"/>
  <pageSetup paperSize="9" scale="77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51E3-6ED6-4972-BC07-E72982CE1176}">
  <sheetPr>
    <pageSetUpPr fitToPage="1"/>
  </sheetPr>
  <dimension ref="A1:N78"/>
  <sheetViews>
    <sheetView topLeftCell="A35" workbookViewId="0">
      <selection activeCell="H67" sqref="H67"/>
    </sheetView>
  </sheetViews>
  <sheetFormatPr defaultColWidth="8.85546875" defaultRowHeight="15" x14ac:dyDescent="0.25"/>
  <cols>
    <col min="1" max="1" width="1" customWidth="1"/>
    <col min="2" max="2" width="12" customWidth="1"/>
    <col min="3" max="3" width="38.7109375" customWidth="1"/>
    <col min="4" max="4" width="8.28515625" customWidth="1"/>
    <col min="5" max="5" width="13.5703125" customWidth="1"/>
    <col min="6" max="6" width="9.7109375" customWidth="1"/>
    <col min="7" max="7" width="9.5703125" customWidth="1"/>
    <col min="8" max="8" width="14" customWidth="1"/>
    <col min="9" max="9" width="2" customWidth="1"/>
  </cols>
  <sheetData>
    <row r="1" spans="1:9" x14ac:dyDescent="0.25">
      <c r="A1" s="29"/>
      <c r="B1" s="29"/>
      <c r="C1" s="29"/>
      <c r="D1" s="29"/>
      <c r="E1" s="29"/>
      <c r="F1" s="29"/>
      <c r="G1" s="29"/>
      <c r="H1" s="29"/>
    </row>
    <row r="2" spans="1:9" x14ac:dyDescent="0.25">
      <c r="A2" s="29"/>
      <c r="B2" s="29"/>
      <c r="C2" s="29"/>
      <c r="D2" s="29"/>
      <c r="E2" s="29"/>
      <c r="F2" s="29"/>
      <c r="G2" s="29"/>
      <c r="H2" s="29"/>
    </row>
    <row r="3" spans="1:9" x14ac:dyDescent="0.25">
      <c r="A3" s="29"/>
      <c r="B3" s="29"/>
      <c r="C3" s="29"/>
      <c r="D3" s="29"/>
      <c r="E3" s="29"/>
      <c r="F3" s="29"/>
      <c r="G3" s="29"/>
      <c r="H3" s="29"/>
    </row>
    <row r="4" spans="1:9" x14ac:dyDescent="0.25">
      <c r="A4" s="29"/>
      <c r="B4" s="29"/>
      <c r="C4" s="29"/>
      <c r="D4" s="29"/>
      <c r="E4" s="29"/>
      <c r="F4" s="29"/>
      <c r="G4" s="29"/>
      <c r="H4" s="29"/>
    </row>
    <row r="5" spans="1:9" x14ac:dyDescent="0.25">
      <c r="A5" s="29"/>
      <c r="B5" s="29"/>
      <c r="C5" s="29"/>
      <c r="D5" s="29"/>
      <c r="E5" s="29"/>
      <c r="F5" s="29"/>
      <c r="G5" s="29"/>
      <c r="H5" s="29"/>
    </row>
    <row r="6" spans="1:9" x14ac:dyDescent="0.25">
      <c r="A6" s="29"/>
      <c r="B6" s="29"/>
      <c r="C6" s="29"/>
      <c r="D6" s="29"/>
      <c r="E6" s="29"/>
      <c r="F6" s="29"/>
      <c r="G6" s="29"/>
      <c r="H6" s="29"/>
    </row>
    <row r="7" spans="1:9" x14ac:dyDescent="0.25">
      <c r="A7" s="29"/>
      <c r="B7" s="29"/>
      <c r="C7" s="29"/>
      <c r="D7" s="29"/>
      <c r="E7" s="29"/>
      <c r="F7" s="29"/>
      <c r="G7" s="29"/>
      <c r="H7" s="29"/>
    </row>
    <row r="8" spans="1:9" ht="15" customHeight="1" x14ac:dyDescent="0.35">
      <c r="A8" s="29"/>
      <c r="B8" s="144" t="s">
        <v>163</v>
      </c>
      <c r="C8" s="144"/>
      <c r="D8" s="144"/>
      <c r="E8" s="144"/>
      <c r="F8" s="144"/>
      <c r="G8" s="144"/>
      <c r="H8" s="144"/>
      <c r="I8" s="5"/>
    </row>
    <row r="9" spans="1:9" ht="15.75" customHeight="1" thickBot="1" x14ac:dyDescent="0.4">
      <c r="A9" s="29"/>
      <c r="B9" s="145"/>
      <c r="C9" s="145"/>
      <c r="D9" s="145"/>
      <c r="E9" s="145"/>
      <c r="F9" s="145"/>
      <c r="G9" s="145"/>
      <c r="H9" s="145"/>
      <c r="I9" s="5"/>
    </row>
    <row r="10" spans="1:9" ht="15.75" customHeight="1" thickTop="1" x14ac:dyDescent="0.5">
      <c r="A10" s="29"/>
      <c r="B10" s="30"/>
      <c r="C10" s="30"/>
      <c r="D10" s="30"/>
      <c r="E10" s="30"/>
      <c r="F10" s="30"/>
      <c r="G10" s="30"/>
      <c r="H10" s="30"/>
      <c r="I10" s="5"/>
    </row>
    <row r="11" spans="1:9" ht="15.75" customHeight="1" x14ac:dyDescent="0.5">
      <c r="A11" s="29"/>
      <c r="B11" s="29"/>
      <c r="C11" s="29"/>
      <c r="D11" s="30"/>
      <c r="E11" s="30"/>
      <c r="F11" s="30"/>
      <c r="G11" s="30"/>
      <c r="H11" s="30"/>
      <c r="I11" s="5"/>
    </row>
    <row r="12" spans="1:9" x14ac:dyDescent="0.25">
      <c r="A12" s="29"/>
      <c r="B12" s="7"/>
      <c r="C12" s="31" t="s">
        <v>21</v>
      </c>
      <c r="D12" s="29"/>
      <c r="E12" s="29"/>
      <c r="F12" s="29"/>
      <c r="G12" s="29"/>
      <c r="H12" s="29"/>
    </row>
    <row r="13" spans="1:9" x14ac:dyDescent="0.25">
      <c r="A13" s="29"/>
      <c r="B13" s="13"/>
      <c r="C13" s="31" t="s">
        <v>22</v>
      </c>
      <c r="D13" s="29"/>
      <c r="E13" s="29"/>
      <c r="F13" s="29"/>
      <c r="G13" s="29"/>
      <c r="H13" s="29"/>
    </row>
    <row r="14" spans="1:9" ht="15" customHeight="1" x14ac:dyDescent="0.25">
      <c r="A14" s="29"/>
      <c r="B14" s="14"/>
      <c r="C14" s="31" t="s">
        <v>14</v>
      </c>
      <c r="D14" s="29"/>
      <c r="E14" s="29"/>
      <c r="F14" s="29"/>
      <c r="G14" s="29"/>
      <c r="H14" s="29"/>
    </row>
    <row r="15" spans="1:9" ht="15" customHeight="1" x14ac:dyDescent="0.25">
      <c r="A15" s="29"/>
      <c r="B15" s="12"/>
      <c r="C15" s="31" t="s">
        <v>13</v>
      </c>
      <c r="D15" s="29"/>
      <c r="E15" s="29"/>
      <c r="F15" s="29"/>
      <c r="G15" s="29"/>
      <c r="H15" s="29"/>
    </row>
    <row r="16" spans="1:9" ht="15" customHeight="1" x14ac:dyDescent="0.25">
      <c r="A16" s="29"/>
      <c r="B16" s="20"/>
      <c r="C16" s="31" t="s">
        <v>20</v>
      </c>
      <c r="D16" s="29"/>
      <c r="E16" s="29"/>
      <c r="F16" s="29"/>
      <c r="G16" s="29"/>
      <c r="H16" s="29"/>
    </row>
    <row r="17" spans="1:10" ht="15" customHeight="1" x14ac:dyDescent="0.25">
      <c r="A17" s="29"/>
      <c r="B17" s="29"/>
      <c r="C17" s="31"/>
      <c r="D17" s="29"/>
      <c r="E17" s="29"/>
      <c r="F17" s="29"/>
      <c r="G17" s="29"/>
      <c r="H17" s="29"/>
    </row>
    <row r="18" spans="1:10" ht="16.5" customHeight="1" x14ac:dyDescent="0.25">
      <c r="A18" s="29"/>
      <c r="B18" s="1"/>
      <c r="C18" s="28" t="s">
        <v>53</v>
      </c>
      <c r="D18" s="17" t="s">
        <v>19</v>
      </c>
      <c r="E18" s="17" t="s">
        <v>6</v>
      </c>
      <c r="F18" s="17" t="s">
        <v>2</v>
      </c>
      <c r="G18" s="17" t="s">
        <v>3</v>
      </c>
      <c r="H18" s="21" t="s">
        <v>23</v>
      </c>
    </row>
    <row r="19" spans="1:10" x14ac:dyDescent="0.25">
      <c r="A19" s="29"/>
      <c r="B19" s="1"/>
      <c r="C19" s="1"/>
      <c r="D19" s="25">
        <v>3.5</v>
      </c>
      <c r="E19" s="26">
        <v>30</v>
      </c>
      <c r="F19" s="26">
        <v>1</v>
      </c>
      <c r="G19" s="26">
        <v>1.5</v>
      </c>
      <c r="H19" s="18">
        <f>G19*F19</f>
        <v>1.5</v>
      </c>
    </row>
    <row r="20" spans="1:10" ht="15.75" thickBot="1" x14ac:dyDescent="0.3">
      <c r="A20" s="29"/>
      <c r="B20" s="9" t="s">
        <v>5</v>
      </c>
      <c r="C20" s="9" t="s">
        <v>7</v>
      </c>
      <c r="D20" s="10" t="s">
        <v>8</v>
      </c>
      <c r="E20" s="10" t="s">
        <v>11</v>
      </c>
      <c r="F20" s="10" t="s">
        <v>9</v>
      </c>
      <c r="G20" s="10" t="s">
        <v>12</v>
      </c>
      <c r="H20" s="10" t="s">
        <v>10</v>
      </c>
    </row>
    <row r="21" spans="1:10" ht="15.75" thickTop="1" x14ac:dyDescent="0.25">
      <c r="A21" s="29"/>
      <c r="B21" s="39" t="s">
        <v>27</v>
      </c>
      <c r="C21" s="11"/>
      <c r="D21" s="11"/>
      <c r="E21" s="3"/>
      <c r="F21" s="23"/>
      <c r="G21" s="11"/>
      <c r="H21" s="3"/>
    </row>
    <row r="22" spans="1:10" x14ac:dyDescent="0.25">
      <c r="A22" s="29"/>
      <c r="B22" s="2" t="str">
        <f>IF($C$18="Bianco","RE601-W",IF($C$18="Avorio","RE601-LB",IF($C$18="Marrone","RE601-BR",IF($C$18="Nero","RE601-BK",IF($C$18="Argento","RE601-S",IF($C$18="Ral a scelta","RE601-MF"))))))</f>
        <v>RE601-W</v>
      </c>
      <c r="C22" s="16" t="str">
        <f>IFERROR(VLOOKUP(B22,Dati!$B$1:$I$254,2,FALSE),"")</f>
        <v>P60 Cassonetto Bianco 9016</v>
      </c>
      <c r="D22" s="80">
        <f>IFERROR(VLOOKUP(B22,Dati!$B$2:$I$254,8,FALSE),"")</f>
        <v>17.53</v>
      </c>
      <c r="E22" s="3">
        <f>D22*(1-$E$19/100)</f>
        <v>12.271000000000001</v>
      </c>
      <c r="F22" s="3" t="s">
        <v>0</v>
      </c>
      <c r="G22" s="3">
        <f>F19</f>
        <v>1</v>
      </c>
      <c r="H22" s="3">
        <f t="shared" ref="H22:H24" si="0">E22*G22</f>
        <v>12.271000000000001</v>
      </c>
      <c r="J22" s="33"/>
    </row>
    <row r="23" spans="1:10" x14ac:dyDescent="0.25">
      <c r="A23" s="29"/>
      <c r="B23" s="2" t="str">
        <f>IF($C$18="Bianco","RE605-BK",IF($C$18="Avorio","RE605-BK",IF($C$18="Marrone","RE605-BK",IF($C$18="Nero","RE605-BK",IF($C$18="Argento","RE605-BK",IF($C$18="Ral a scelta","RE605-MF"))))))</f>
        <v>RE605-BK</v>
      </c>
      <c r="C23" s="16" t="str">
        <f>IFERROR(VLOOKUP(B23,Dati!$B$1:$I$254,2,FALSE),"")</f>
        <v>P60 Testate Nere 9005</v>
      </c>
      <c r="D23" s="80">
        <f>IFERROR(VLOOKUP(B23,Dati!$B$2:$I$254,8,FALSE),"")</f>
        <v>28</v>
      </c>
      <c r="E23" s="3">
        <f t="shared" ref="E23:E24" si="1">D23*(1-$E$19/100)</f>
        <v>19.599999999999998</v>
      </c>
      <c r="F23" s="3" t="s">
        <v>25</v>
      </c>
      <c r="G23" s="108">
        <v>1</v>
      </c>
      <c r="H23" s="3">
        <f t="shared" si="0"/>
        <v>19.599999999999998</v>
      </c>
    </row>
    <row r="24" spans="1:10" x14ac:dyDescent="0.25">
      <c r="A24" s="29"/>
      <c r="B24" s="2" t="str">
        <f>Dati!B15</f>
        <v>VV10</v>
      </c>
      <c r="C24" s="16" t="str">
        <f>IFERROR(VLOOKUP(B24,Dati!$B$1:$I$254,2,FALSE),"")</f>
        <v>Set 6 viti allum 3,5*16 testata/cassonetto</v>
      </c>
      <c r="D24" s="80">
        <f>IFERROR(VLOOKUP(B24,Dati!$B$2:$I$254,8,FALSE),"")</f>
        <v>0.48</v>
      </c>
      <c r="E24" s="3">
        <f t="shared" si="1"/>
        <v>0.33599999999999997</v>
      </c>
      <c r="F24" s="3" t="s">
        <v>103</v>
      </c>
      <c r="G24" s="108">
        <v>1</v>
      </c>
      <c r="H24" s="3">
        <f t="shared" si="0"/>
        <v>0.33599999999999997</v>
      </c>
    </row>
    <row r="25" spans="1:10" x14ac:dyDescent="0.25">
      <c r="A25" s="29"/>
      <c r="B25" s="6" t="str">
        <f>Dati!B16</f>
        <v>RESP5-7</v>
      </c>
      <c r="C25" s="16" t="str">
        <f>IFERROR(VLOOKUP(B25,Dati!$B$1:$I$254,2,FALSE),"")</f>
        <v>Spazzolino 5 x 7 mm mm</v>
      </c>
      <c r="D25" s="80">
        <f>IFERROR(VLOOKUP(B25,Dati!$B$2:$I$254,8,FALSE),"")</f>
        <v>0.93</v>
      </c>
      <c r="E25" s="3">
        <f t="shared" ref="E25" si="2">D25*(1-$E$19/100)</f>
        <v>0.65100000000000002</v>
      </c>
      <c r="F25" s="3" t="s">
        <v>0</v>
      </c>
      <c r="G25" s="108">
        <f>F19</f>
        <v>1</v>
      </c>
      <c r="H25" s="3">
        <v>1</v>
      </c>
    </row>
    <row r="26" spans="1:10" x14ac:dyDescent="0.25">
      <c r="A26" s="29"/>
      <c r="B26" s="38" t="s">
        <v>28</v>
      </c>
      <c r="C26" s="16" t="str">
        <f>IFERROR(VLOOKUP(B26,Dati!$A$2:$H$67,2,FALSE),"")</f>
        <v/>
      </c>
      <c r="D26" s="80" t="str">
        <f>IFERROR(VLOOKUP(B26,Dati!$B$2:$I$254,8,FALSE),"")</f>
        <v/>
      </c>
      <c r="E26" s="3"/>
      <c r="F26" s="3"/>
      <c r="G26" s="3"/>
      <c r="H26" s="3"/>
    </row>
    <row r="27" spans="1:10" x14ac:dyDescent="0.25">
      <c r="A27" s="29"/>
      <c r="B27" s="78" t="str">
        <f>Dati!B11</f>
        <v>RTU-35E</v>
      </c>
      <c r="C27" s="16" t="str">
        <f>IFERROR(VLOOKUP(B27,Dati!$B$1:$I$254,2,FALSE),"")</f>
        <v>Tubo da 35 mm</v>
      </c>
      <c r="D27" s="80">
        <v>10.7</v>
      </c>
      <c r="E27" s="3">
        <f t="shared" ref="E27:E40" si="3">D27*(1-$E$19/100)</f>
        <v>7.4899999999999993</v>
      </c>
      <c r="F27" s="3" t="s">
        <v>0</v>
      </c>
      <c r="G27" s="3">
        <f>F19</f>
        <v>1</v>
      </c>
      <c r="H27" s="3">
        <f>E27*G27</f>
        <v>7.4899999999999993</v>
      </c>
    </row>
    <row r="28" spans="1:10" x14ac:dyDescent="0.25">
      <c r="A28" s="29"/>
      <c r="B28" s="78" t="str">
        <f>Dati!B19</f>
        <v>RE854B</v>
      </c>
      <c r="C28" s="16" t="str">
        <f>IFERROR(VLOOKUP(B28,Dati!$B$1:$I$254,2,FALSE),"")</f>
        <v>Supporto Motore elettronico</v>
      </c>
      <c r="D28" s="80">
        <f>IFERROR(VLOOKUP(B28,Dati!$B$2:$I$254,8,FALSE),"")</f>
        <v>2.73</v>
      </c>
      <c r="E28" s="3">
        <f t="shared" si="3"/>
        <v>1.9109999999999998</v>
      </c>
      <c r="F28" s="11" t="s">
        <v>1</v>
      </c>
      <c r="G28" s="109">
        <v>1</v>
      </c>
      <c r="H28" s="3">
        <f t="shared" ref="H28:H30" si="4">E28*G28</f>
        <v>1.9109999999999998</v>
      </c>
    </row>
    <row r="29" spans="1:10" x14ac:dyDescent="0.25">
      <c r="A29" s="29"/>
      <c r="B29" s="78" t="str">
        <f>Dati!B20</f>
        <v>RE850</v>
      </c>
      <c r="C29" s="16" t="str">
        <f>IFERROR(VLOOKUP(B29,Dati!$B$1:$I$254,2,FALSE),"")</f>
        <v>Innesto calotta</v>
      </c>
      <c r="D29" s="80">
        <f>IFERROR(VLOOKUP(B29,Dati!$B$2:$I$254,8,FALSE),"")</f>
        <v>3.43</v>
      </c>
      <c r="E29" s="3">
        <f t="shared" si="3"/>
        <v>2.4009999999999998</v>
      </c>
      <c r="F29" s="11" t="s">
        <v>1</v>
      </c>
      <c r="G29" s="109">
        <v>1</v>
      </c>
      <c r="H29" s="3">
        <f t="shared" si="4"/>
        <v>2.4009999999999998</v>
      </c>
    </row>
    <row r="30" spans="1:10" x14ac:dyDescent="0.25">
      <c r="A30" s="29"/>
      <c r="B30" s="78" t="str">
        <f>Dati!B21</f>
        <v>RE851</v>
      </c>
      <c r="C30" s="16" t="str">
        <f>IFERROR(VLOOKUP(B30,Dati!$B$1:$I$254,2,FALSE),"")</f>
        <v>Calotta</v>
      </c>
      <c r="D30" s="80">
        <f>IFERROR(VLOOKUP(B30,Dati!$B$2:$I$254,8,FALSE),"")</f>
        <v>7.5</v>
      </c>
      <c r="E30" s="3">
        <f t="shared" si="3"/>
        <v>5.25</v>
      </c>
      <c r="F30" s="11" t="s">
        <v>1</v>
      </c>
      <c r="G30" s="109">
        <v>1</v>
      </c>
      <c r="H30" s="3">
        <f t="shared" si="4"/>
        <v>5.25</v>
      </c>
    </row>
    <row r="31" spans="1:10" x14ac:dyDescent="0.25">
      <c r="A31" s="29"/>
      <c r="B31" s="99" t="str">
        <f>Dati!B23</f>
        <v>RE853</v>
      </c>
      <c r="C31" s="16" t="str">
        <f>IFERROR(VLOOKUP(B31,Dati!$B$1:$I$254,2,FALSE),"")</f>
        <v>Corona motore 25 mm</v>
      </c>
      <c r="D31" s="80">
        <f>IFERROR(VLOOKUP(B31,Dati!$B$2:$I$254,8,FALSE),"")</f>
        <v>4.6399999999999997</v>
      </c>
      <c r="E31" s="3">
        <f t="shared" si="3"/>
        <v>3.2479999999999998</v>
      </c>
      <c r="F31" s="11" t="s">
        <v>1</v>
      </c>
      <c r="G31" s="109">
        <v>1</v>
      </c>
      <c r="H31" s="3">
        <f t="shared" ref="H31:H51" si="5">E31*G31</f>
        <v>3.2479999999999998</v>
      </c>
    </row>
    <row r="32" spans="1:10" x14ac:dyDescent="0.25">
      <c r="A32" s="29"/>
      <c r="B32" s="99" t="str">
        <f>Dati!B22</f>
        <v>RE852</v>
      </c>
      <c r="C32" s="16" t="str">
        <f>IFERROR(VLOOKUP(B32,Dati!$B$1:$I$254,2,FALSE),"")</f>
        <v>Adattatore motore 25 mm</v>
      </c>
      <c r="D32" s="80">
        <f>IFERROR(VLOOKUP(B32,Dati!$B$2:$I$254,8,FALSE),"")</f>
        <v>2.66</v>
      </c>
      <c r="E32" s="3">
        <f t="shared" si="3"/>
        <v>1.8619999999999999</v>
      </c>
      <c r="F32" s="11" t="s">
        <v>1</v>
      </c>
      <c r="G32" s="109">
        <v>1</v>
      </c>
      <c r="H32" s="3">
        <f t="shared" si="5"/>
        <v>1.8619999999999999</v>
      </c>
    </row>
    <row r="33" spans="1:14" ht="30" x14ac:dyDescent="0.25">
      <c r="A33" s="29"/>
      <c r="B33" s="2" t="str">
        <f>IFERROR(VLOOKUP(C33,Dati!$B$97:$D$103,2,FALSE),"")</f>
        <v>M2510M</v>
      </c>
      <c r="C33" s="79" t="s">
        <v>86</v>
      </c>
      <c r="D33" s="98">
        <f>IFERROR(VLOOKUP(C33,Dati!$B$97:$D$103,3,FALSE),"")</f>
        <v>80.599999999999994</v>
      </c>
      <c r="E33" s="3">
        <f>D33*(1-$E$19/100)</f>
        <v>56.419999999999995</v>
      </c>
      <c r="F33" s="11" t="s">
        <v>1</v>
      </c>
      <c r="G33" s="109">
        <v>1</v>
      </c>
      <c r="H33" s="3">
        <f>E33*G33</f>
        <v>56.419999999999995</v>
      </c>
    </row>
    <row r="34" spans="1:14" x14ac:dyDescent="0.25">
      <c r="A34" s="29"/>
      <c r="B34" s="2">
        <f>IFERROR(VLOOKUP(C34,Dati!$B$97:$D$114,2,FALSE),"")</f>
        <v>0</v>
      </c>
      <c r="C34" s="79" t="s">
        <v>59</v>
      </c>
      <c r="D34" s="80">
        <f>IFERROR(VLOOKUP(C34,Dati!$B$97:$D$114,3,FALSE),"")</f>
        <v>0</v>
      </c>
      <c r="E34" s="3">
        <f>D34*(1-$E$19/100)</f>
        <v>0</v>
      </c>
      <c r="F34" s="11" t="s">
        <v>1</v>
      </c>
      <c r="G34" s="109">
        <v>1</v>
      </c>
      <c r="H34" s="3">
        <f>E34*G34</f>
        <v>0</v>
      </c>
    </row>
    <row r="35" spans="1:14" x14ac:dyDescent="0.25">
      <c r="A35" s="29"/>
      <c r="B35" s="38" t="s">
        <v>29</v>
      </c>
      <c r="C35" s="16" t="str">
        <f>IFERROR(VLOOKUP(B35,Dati!$B$1:$I$254,2,FALSE),"")</f>
        <v/>
      </c>
      <c r="D35" s="80" t="str">
        <f>IFERROR(VLOOKUP(B35,Dati!$B$2:$I$254,8,FALSE),"")</f>
        <v/>
      </c>
      <c r="E35" s="3"/>
      <c r="F35" s="11"/>
      <c r="G35" s="11"/>
      <c r="H35" s="3"/>
    </row>
    <row r="36" spans="1:14" x14ac:dyDescent="0.25">
      <c r="A36" s="29"/>
      <c r="B36" s="6" t="str">
        <f>IF($C$18="Bianco","RE830-W",IF($C$18="Avorio","RE830-LB",IF($C$18="Marrone","RE830-BR",IF($C$18="Nero","RE830-BK",IF($C$18="Argento","RE830-S",IF($C$18="Ral a scelta","RE830-MF"))))))</f>
        <v>RE830-W</v>
      </c>
      <c r="C36" s="16" t="str">
        <f>IFERROR(VLOOKUP(B36,Dati!$B$1:$I$254,2,FALSE),"")</f>
        <v>P60/80 Terminale Bianco 9016</v>
      </c>
      <c r="D36" s="80">
        <f>IFERROR(VLOOKUP(B36,Dati!$B$2:$I$254,8,FALSE),"")</f>
        <v>9.4</v>
      </c>
      <c r="E36" s="3">
        <f t="shared" si="3"/>
        <v>6.58</v>
      </c>
      <c r="F36" s="11" t="s">
        <v>0</v>
      </c>
      <c r="G36" s="11">
        <f>F19</f>
        <v>1</v>
      </c>
      <c r="H36" s="3">
        <f>E36*G36</f>
        <v>6.58</v>
      </c>
    </row>
    <row r="37" spans="1:14" x14ac:dyDescent="0.25">
      <c r="A37" s="29"/>
      <c r="B37" s="6" t="str">
        <f>IF($C$18="Bianco","RE836-W",IF($C$18="Avorio","RE836-BK",IF($C$18="Marrone","RE836-BK",IF($C$18="Nero","RE836-BK",IF($C$18="Argento","RE836-G",IF($C$18="Ral a scelta","RE836-BK"))))))</f>
        <v>RE836-W</v>
      </c>
      <c r="C37" s="16" t="str">
        <f>IFERROR(VLOOKUP(B37,Dati!$B$1:$I$254,2,FALSE),"")</f>
        <v>P60/80 Scivoli Zip Bianchi 9016</v>
      </c>
      <c r="D37" s="80">
        <f>IFERROR(VLOOKUP(B37,Dati!$B$2:$I$254,8,FALSE),"")</f>
        <v>2.1</v>
      </c>
      <c r="E37" s="3">
        <f t="shared" si="3"/>
        <v>1.47</v>
      </c>
      <c r="F37" s="11" t="s">
        <v>25</v>
      </c>
      <c r="G37" s="109">
        <v>1</v>
      </c>
      <c r="H37" s="3">
        <f t="shared" si="5"/>
        <v>1.47</v>
      </c>
    </row>
    <row r="38" spans="1:14" x14ac:dyDescent="0.25">
      <c r="A38" s="29"/>
      <c r="B38" s="6" t="str">
        <f>Dati!B78</f>
        <v>VV31</v>
      </c>
      <c r="C38" s="16" t="str">
        <f>IFERROR(VLOOKUP(B38,Dati!$B$1:$I$254,2,FALSE),"")</f>
        <v>Set 8 viti 2,6*10 scivoli/terminale</v>
      </c>
      <c r="D38" s="80">
        <f>IFERROR(VLOOKUP(B38,Dati!$B$2:$I$254,8,FALSE),"")</f>
        <v>0.64</v>
      </c>
      <c r="E38" s="3">
        <f t="shared" ref="E38" si="6">D38*(1-$E$19/100)</f>
        <v>0.44799999999999995</v>
      </c>
      <c r="F38" s="11" t="s">
        <v>103</v>
      </c>
      <c r="G38" s="109">
        <v>1</v>
      </c>
      <c r="H38" s="3">
        <f t="shared" si="5"/>
        <v>0.44799999999999995</v>
      </c>
      <c r="N38" s="33"/>
    </row>
    <row r="39" spans="1:14" x14ac:dyDescent="0.25">
      <c r="A39" s="29"/>
      <c r="B39" s="6" t="str">
        <f>Dati!B80</f>
        <v>RE832</v>
      </c>
      <c r="C39" s="16" t="str">
        <f>IFERROR(VLOOKUP(B39,Dati!$B$1:$I$254,2,FALSE),"")</f>
        <v>Peso quadro da 7 mm, 2 mt</v>
      </c>
      <c r="D39" s="80">
        <f>IFERROR(VLOOKUP(B39,Dati!$B$2:$I$254,8,FALSE),"")</f>
        <v>11.63</v>
      </c>
      <c r="E39" s="3">
        <f t="shared" si="3"/>
        <v>8.141</v>
      </c>
      <c r="F39" s="11" t="s">
        <v>0</v>
      </c>
      <c r="G39" s="11">
        <v>0.4</v>
      </c>
      <c r="H39" s="3">
        <f t="shared" ref="H39" si="7">E39*G39</f>
        <v>3.2564000000000002</v>
      </c>
    </row>
    <row r="40" spans="1:14" x14ac:dyDescent="0.25">
      <c r="A40" s="29"/>
      <c r="B40" s="6" t="str">
        <f>Dati!B79</f>
        <v>RE1038-BK</v>
      </c>
      <c r="C40" s="16" t="str">
        <f>IFERROR(VLOOKUP(B40,Dati!$B$1:$I$254,2,FALSE),"")</f>
        <v>Profilo Antigoccia Nero</v>
      </c>
      <c r="D40" s="80">
        <f>IFERROR(VLOOKUP(B40,Dati!$B$2:$I$254,8,FALSE),"")</f>
        <v>4.5199999999999996</v>
      </c>
      <c r="E40" s="3">
        <f t="shared" si="3"/>
        <v>3.1639999999999997</v>
      </c>
      <c r="F40" s="11" t="s">
        <v>0</v>
      </c>
      <c r="G40" s="11">
        <f>F19</f>
        <v>1</v>
      </c>
      <c r="H40" s="3">
        <f t="shared" si="5"/>
        <v>3.1639999999999997</v>
      </c>
    </row>
    <row r="41" spans="1:14" x14ac:dyDescent="0.25">
      <c r="A41" s="29"/>
      <c r="B41" s="38" t="s">
        <v>31</v>
      </c>
      <c r="C41" s="16" t="str">
        <f>IFERROR(VLOOKUP(B41,Dati!$B$1:$I$254,2,FALSE),"")</f>
        <v/>
      </c>
      <c r="D41" s="80" t="str">
        <f>IFERROR(VLOOKUP(B41,Dati!$B$2:$I$254,8,FALSE),"")</f>
        <v/>
      </c>
      <c r="E41" s="3"/>
      <c r="F41" s="11"/>
      <c r="G41" s="11"/>
      <c r="H41" s="3"/>
    </row>
    <row r="42" spans="1:14" x14ac:dyDescent="0.25">
      <c r="A42" s="29"/>
      <c r="B42" s="6" t="str">
        <f>IF($C$18="Bianco","RE820-W",IF($C$18="Avorio","RE820-LB",IF($C$18="Marrone","RE820-BR",IF($C$18="Nero","RE820-BK",IF($C$18="Argento","RE820-S",IF($C$18="Ral a scelta","RE820-MF"))))))</f>
        <v>RE820-W</v>
      </c>
      <c r="C42" s="16" t="str">
        <f>IFERROR(VLOOKUP(B42,Dati!$B$1:$I$254,2,FALSE),"")</f>
        <v>P60/80 Guida Zip Bianco 9016</v>
      </c>
      <c r="D42" s="80">
        <f>IFERROR(VLOOKUP(B42,Dati!$B$2:$I$254,8,FALSE),"")</f>
        <v>11.03</v>
      </c>
      <c r="E42" s="3">
        <f t="shared" ref="E42:E48" si="8">D42*(1-$E$19/100)</f>
        <v>7.7209999999999992</v>
      </c>
      <c r="F42" s="11" t="s">
        <v>0</v>
      </c>
      <c r="G42" s="11">
        <f>G19*2</f>
        <v>3</v>
      </c>
      <c r="H42" s="3">
        <f t="shared" si="5"/>
        <v>23.162999999999997</v>
      </c>
      <c r="K42" s="33"/>
    </row>
    <row r="43" spans="1:14" x14ac:dyDescent="0.25">
      <c r="A43" s="29"/>
      <c r="B43" s="6" t="str">
        <f>IF($C$18="Bianco","RE821-W",IF($C$18="Avorio","RE821-LB",IF($C$18="Marrone","RE821-BR",IF($C$18="Nero","RE821-BK",IF($C$18="Argento","RE821-S",IF($C$18="Ral a scelta","RE821-MF"))))))</f>
        <v>RE821-W</v>
      </c>
      <c r="C43" s="16" t="str">
        <f>IFERROR(VLOOKUP(B43,Dati!$B$1:$I$254,2,FALSE),"")</f>
        <v>P60/80 Cover Guida Zip  Bianco 9016</v>
      </c>
      <c r="D43" s="80">
        <f>IFERROR(VLOOKUP(B43,Dati!$B$2:$I$254,8,FALSE),"")</f>
        <v>4.3600000000000003</v>
      </c>
      <c r="E43" s="3">
        <f t="shared" si="8"/>
        <v>3.052</v>
      </c>
      <c r="F43" s="11" t="s">
        <v>0</v>
      </c>
      <c r="G43" s="11">
        <f>G19*2</f>
        <v>3</v>
      </c>
      <c r="H43" s="3">
        <f t="shared" si="5"/>
        <v>9.1560000000000006</v>
      </c>
    </row>
    <row r="44" spans="1:14" x14ac:dyDescent="0.25">
      <c r="A44" s="29"/>
      <c r="B44" s="6" t="str">
        <f>IF($C$18="Bianco","RE822-W",IF($C$18="Avorio","RE822-LB",IF($C$18="Marrone","RE822-BR",IF($C$18="Nero","RE822-BK",IF($C$18="Argento","RE822-S",IF($C$18="Ral a scelta","RE822-MF"))))))</f>
        <v>RE822-W</v>
      </c>
      <c r="C44" s="16" t="str">
        <f>IFERROR(VLOOKUP(B44,Dati!$B$1:$I$254,2,FALSE),"")</f>
        <v>P60/80 Tappo Guida Zip  Bianco 9016</v>
      </c>
      <c r="D44" s="80">
        <f>IFERROR(VLOOKUP(B44,Dati!$B$2:$I$254,8,FALSE),"")</f>
        <v>4.032</v>
      </c>
      <c r="E44" s="3">
        <f>D44*(1-$E$19/100)</f>
        <v>2.8224</v>
      </c>
      <c r="F44" s="11" t="s">
        <v>0</v>
      </c>
      <c r="G44" s="11">
        <f>G19*2</f>
        <v>3</v>
      </c>
      <c r="H44" s="3">
        <f>E44*G44</f>
        <v>8.4672000000000001</v>
      </c>
    </row>
    <row r="45" spans="1:14" x14ac:dyDescent="0.25">
      <c r="A45" s="29"/>
      <c r="B45" s="6" t="str">
        <f>Dati!B59</f>
        <v>VV25</v>
      </c>
      <c r="C45" s="16" t="str">
        <f>IFERROR(VLOOKUP(B45,Dati!$B$1:$I$254,2,FALSE),"")</f>
        <v>Set 6 viti M6x25 cover/guida</v>
      </c>
      <c r="D45" s="80">
        <f>IFERROR(VLOOKUP(B45,Dati!$B$2:$I$254,8,FALSE),"")</f>
        <v>0.6</v>
      </c>
      <c r="E45" s="3">
        <f t="shared" ref="E45:E46" si="9">D45*(1-$E$19/100)</f>
        <v>0.42</v>
      </c>
      <c r="F45" s="11" t="s">
        <v>103</v>
      </c>
      <c r="G45" s="109">
        <v>1</v>
      </c>
      <c r="H45" s="3">
        <f t="shared" si="5"/>
        <v>0.42</v>
      </c>
    </row>
    <row r="46" spans="1:14" x14ac:dyDescent="0.25">
      <c r="A46" s="29"/>
      <c r="B46" s="6" t="str">
        <f>Dati!B58</f>
        <v>RE1024</v>
      </c>
      <c r="C46" s="16" t="str">
        <f>IFERROR(VLOOKUP(B46,Dati!$B$1:$I$254,2,FALSE),"")</f>
        <v>Estruso per guide</v>
      </c>
      <c r="D46" s="80">
        <f>IFERROR(VLOOKUP(B46,Dati!$B$2:$I$254,8,FALSE),"")</f>
        <v>2.66</v>
      </c>
      <c r="E46" s="3">
        <f t="shared" si="9"/>
        <v>1.8619999999999999</v>
      </c>
      <c r="F46" s="11" t="s">
        <v>0</v>
      </c>
      <c r="G46" s="11">
        <f>G19*4</f>
        <v>6</v>
      </c>
      <c r="H46" s="3">
        <f t="shared" si="5"/>
        <v>11.171999999999999</v>
      </c>
      <c r="N46" s="33"/>
    </row>
    <row r="47" spans="1:14" x14ac:dyDescent="0.25">
      <c r="A47" s="29"/>
      <c r="B47" s="6" t="str">
        <f>Dati!B61</f>
        <v>RE824</v>
      </c>
      <c r="C47" s="16" t="str">
        <f>IFERROR(VLOOKUP(B47,Dati!$B$1:$I$254,2,FALSE),"")</f>
        <v>Guida Nylon Zip</v>
      </c>
      <c r="D47" s="80">
        <f>IFERROR(VLOOKUP(B47,Dati!$B$2:$I$254,8,FALSE),"")</f>
        <v>9.5540000000000003</v>
      </c>
      <c r="E47" s="3">
        <f t="shared" si="8"/>
        <v>6.6878000000000002</v>
      </c>
      <c r="F47" s="11" t="s">
        <v>0</v>
      </c>
      <c r="G47" s="11">
        <f>G19*2</f>
        <v>3</v>
      </c>
      <c r="H47" s="3">
        <f t="shared" si="5"/>
        <v>20.063400000000001</v>
      </c>
    </row>
    <row r="48" spans="1:14" x14ac:dyDescent="0.25">
      <c r="A48" s="29"/>
      <c r="B48" s="6" t="str">
        <f>Dati!B62</f>
        <v>RE823</v>
      </c>
      <c r="C48" s="16" t="str">
        <f>IFERROR(VLOOKUP(B48,Dati!$B$1:$I$254,2,FALSE),"")</f>
        <v xml:space="preserve">Inserto Zip </v>
      </c>
      <c r="D48" s="80">
        <f>IFERROR(VLOOKUP(B48,Dati!$B$2:$I$254,8,FALSE),"")</f>
        <v>3.16</v>
      </c>
      <c r="E48" s="3">
        <f t="shared" si="8"/>
        <v>2.2119999999999997</v>
      </c>
      <c r="F48" s="11" t="s">
        <v>1</v>
      </c>
      <c r="G48" s="109">
        <v>2</v>
      </c>
      <c r="H48" s="3">
        <f t="shared" si="5"/>
        <v>4.4239999999999995</v>
      </c>
      <c r="J48" s="33"/>
    </row>
    <row r="49" spans="1:8" x14ac:dyDescent="0.25">
      <c r="A49" s="29"/>
      <c r="B49" s="6" t="str">
        <f>Dati!B63</f>
        <v>VV22</v>
      </c>
      <c r="C49" s="16" t="str">
        <f>IFERROR(VLOOKUP(B49,Dati!$B$1:$I$254,2,FALSE),"")</f>
        <v>Set 4 viti 2,6*6 inserto/guida</v>
      </c>
      <c r="D49" s="80">
        <f>IFERROR(VLOOKUP(B49,Dati!$B$2:$I$254,8,FALSE),"")</f>
        <v>0.32</v>
      </c>
      <c r="E49" s="3">
        <f t="shared" ref="E49:E51" si="10">D49*(1-$E$19/100)</f>
        <v>0.22399999999999998</v>
      </c>
      <c r="F49" s="11" t="s">
        <v>103</v>
      </c>
      <c r="G49" s="109">
        <v>1</v>
      </c>
      <c r="H49" s="3">
        <f t="shared" si="5"/>
        <v>0.22399999999999998</v>
      </c>
    </row>
    <row r="50" spans="1:8" x14ac:dyDescent="0.25">
      <c r="A50" s="29"/>
      <c r="B50" s="6" t="str">
        <f>IF($C$18="Bianco","RE826-W",IF($C$18="Avorio","RE826-BK",IF($C$18="Marrone","RE826-BK",IF($C$18="Nero","RE826-BK",IF($C$18="Argento","RE826-G",IF($C$18="Ral a scelta","RE826-BK"))))))</f>
        <v>RE826-W</v>
      </c>
      <c r="C50" s="16" t="str">
        <f>IFERROR(VLOOKUP(B50,Dati!$B$1:$I$254,2,FALSE),"")</f>
        <v>Tappi Guida Zip Bianchi</v>
      </c>
      <c r="D50" s="80">
        <f>IFERROR(VLOOKUP(B50,Dati!$B$2:$I$254,8,FALSE),"")</f>
        <v>2.54</v>
      </c>
      <c r="E50" s="3">
        <f t="shared" si="10"/>
        <v>1.7779999999999998</v>
      </c>
      <c r="F50" s="11" t="s">
        <v>25</v>
      </c>
      <c r="G50" s="109">
        <v>1</v>
      </c>
      <c r="H50" s="3">
        <f t="shared" si="5"/>
        <v>1.7779999999999998</v>
      </c>
    </row>
    <row r="51" spans="1:8" x14ac:dyDescent="0.25">
      <c r="A51" s="29"/>
      <c r="B51" s="6" t="str">
        <f>Dati!B67</f>
        <v>VV26</v>
      </c>
      <c r="C51" s="16" t="str">
        <f>IFERROR(VLOOKUP(B51,Dati!$B$1:$I$254,2,FALSE),"")</f>
        <v>Set 4 viti 3,5*16 tappi/guida</v>
      </c>
      <c r="D51" s="80">
        <f>IFERROR(VLOOKUP(B51,Dati!$B$2:$I$254,8,FALSE),"")</f>
        <v>0.32</v>
      </c>
      <c r="E51" s="3">
        <f t="shared" si="10"/>
        <v>0.22399999999999998</v>
      </c>
      <c r="F51" s="11" t="s">
        <v>103</v>
      </c>
      <c r="G51" s="109">
        <v>1</v>
      </c>
      <c r="H51" s="3">
        <f t="shared" si="5"/>
        <v>0.22399999999999998</v>
      </c>
    </row>
    <row r="52" spans="1:8" x14ac:dyDescent="0.25">
      <c r="A52" s="29"/>
      <c r="B52" s="38" t="s">
        <v>26</v>
      </c>
      <c r="C52" s="16" t="s">
        <v>26</v>
      </c>
      <c r="D52" s="3"/>
      <c r="E52" s="3"/>
      <c r="F52" s="11"/>
      <c r="G52" s="11"/>
      <c r="H52" s="11">
        <f>SUM(H21:H50)*0.05</f>
        <v>10.278749999999997</v>
      </c>
    </row>
    <row r="53" spans="1:8" ht="15.75" thickBot="1" x14ac:dyDescent="0.3">
      <c r="A53" s="29"/>
      <c r="B53" s="6"/>
      <c r="C53" s="1"/>
      <c r="D53" s="2"/>
      <c r="E53" s="4"/>
      <c r="F53" s="146" t="s">
        <v>15</v>
      </c>
      <c r="G53" s="146"/>
      <c r="H53" s="37">
        <f>SUM(H21:H52)</f>
        <v>216.07774999999992</v>
      </c>
    </row>
    <row r="54" spans="1:8" ht="15.75" thickTop="1" x14ac:dyDescent="0.25">
      <c r="A54" s="29"/>
      <c r="B54" s="1"/>
      <c r="C54" s="1"/>
      <c r="D54" s="2"/>
      <c r="E54" s="2"/>
      <c r="F54" s="147" t="s">
        <v>16</v>
      </c>
      <c r="G54" s="147"/>
      <c r="H54" s="36">
        <f>IF(H19&gt;=1,H53/H19,H53*H19)</f>
        <v>144.05183333333329</v>
      </c>
    </row>
    <row r="55" spans="1:8" x14ac:dyDescent="0.25">
      <c r="A55" s="29"/>
      <c r="B55" s="29"/>
      <c r="C55" s="29"/>
      <c r="D55" s="29"/>
      <c r="E55" s="29"/>
      <c r="F55" s="29"/>
      <c r="G55" s="29"/>
      <c r="H55" s="29"/>
    </row>
    <row r="56" spans="1:8" x14ac:dyDescent="0.25">
      <c r="A56" s="29"/>
      <c r="B56" s="29"/>
      <c r="C56" s="29"/>
      <c r="D56" s="29"/>
      <c r="E56" s="29"/>
      <c r="F56" s="29"/>
      <c r="G56" s="29"/>
      <c r="H56" s="29"/>
    </row>
    <row r="57" spans="1:8" x14ac:dyDescent="0.25">
      <c r="A57" s="29"/>
      <c r="B57" s="29"/>
      <c r="C57" s="29"/>
      <c r="D57" s="29"/>
      <c r="E57" s="148" t="s">
        <v>18</v>
      </c>
      <c r="F57" s="148"/>
      <c r="G57" s="148"/>
      <c r="H57" s="27">
        <v>199</v>
      </c>
    </row>
    <row r="58" spans="1:8" x14ac:dyDescent="0.25">
      <c r="A58" s="29"/>
      <c r="B58" s="29"/>
      <c r="C58" s="29"/>
      <c r="D58" s="29"/>
      <c r="E58" s="148" t="s">
        <v>4</v>
      </c>
      <c r="F58" s="148"/>
      <c r="G58" s="148"/>
      <c r="H58" s="8">
        <f>(H57-H54)/H57</f>
        <v>0.27612144053601362</v>
      </c>
    </row>
    <row r="59" spans="1:8" x14ac:dyDescent="0.25">
      <c r="A59" s="29"/>
      <c r="B59" s="29"/>
      <c r="C59" s="29"/>
      <c r="D59" s="29"/>
      <c r="E59" s="142" t="s">
        <v>17</v>
      </c>
      <c r="F59" s="142"/>
      <c r="G59" s="142"/>
      <c r="H59" s="22">
        <f>IF(H19&lt;D19,H57*D19,H57*H19)</f>
        <v>696.5</v>
      </c>
    </row>
    <row r="60" spans="1:8" x14ac:dyDescent="0.25">
      <c r="A60" s="29"/>
      <c r="B60" s="29"/>
      <c r="C60" s="29"/>
      <c r="D60" s="29"/>
      <c r="E60" s="142" t="s">
        <v>4</v>
      </c>
      <c r="F60" s="142"/>
      <c r="G60" s="142"/>
      <c r="H60" s="19">
        <f>(H59-H53)/H59</f>
        <v>0.6897663316582916</v>
      </c>
    </row>
    <row r="61" spans="1:8" x14ac:dyDescent="0.25">
      <c r="A61" s="29"/>
      <c r="B61" s="143"/>
      <c r="C61" s="143"/>
      <c r="D61" s="29"/>
      <c r="E61" s="29"/>
      <c r="F61" s="29"/>
      <c r="G61" s="29"/>
      <c r="H61" s="29"/>
    </row>
    <row r="62" spans="1:8" x14ac:dyDescent="0.25">
      <c r="A62" s="29"/>
      <c r="B62" s="32"/>
      <c r="C62" s="32"/>
      <c r="D62" s="29"/>
      <c r="E62" s="29"/>
      <c r="F62" s="29"/>
      <c r="G62" s="29"/>
      <c r="H62" s="29"/>
    </row>
    <row r="63" spans="1:8" x14ac:dyDescent="0.25">
      <c r="A63" s="29"/>
      <c r="B63" s="34"/>
      <c r="C63" s="34"/>
      <c r="D63" s="35"/>
      <c r="E63" s="35"/>
      <c r="F63" s="35"/>
      <c r="G63" s="35"/>
      <c r="H63" s="35"/>
    </row>
    <row r="64" spans="1:8" x14ac:dyDescent="0.25">
      <c r="A64" s="29"/>
    </row>
    <row r="65" spans="1:1" x14ac:dyDescent="0.25">
      <c r="A65" s="29"/>
    </row>
    <row r="66" spans="1:1" x14ac:dyDescent="0.25">
      <c r="A66" s="29"/>
    </row>
    <row r="67" spans="1:1" x14ac:dyDescent="0.25">
      <c r="A67" s="29"/>
    </row>
    <row r="68" spans="1:1" x14ac:dyDescent="0.25">
      <c r="A68" s="29"/>
    </row>
    <row r="69" spans="1:1" x14ac:dyDescent="0.25">
      <c r="A69" s="29"/>
    </row>
    <row r="70" spans="1:1" x14ac:dyDescent="0.25">
      <c r="A70" s="29"/>
    </row>
    <row r="71" spans="1:1" x14ac:dyDescent="0.25">
      <c r="A71" s="29"/>
    </row>
    <row r="72" spans="1:1" x14ac:dyDescent="0.25">
      <c r="A72" s="29"/>
    </row>
    <row r="73" spans="1:1" x14ac:dyDescent="0.25">
      <c r="A73" s="29"/>
    </row>
    <row r="74" spans="1:1" x14ac:dyDescent="0.25">
      <c r="A74" s="29"/>
    </row>
    <row r="75" spans="1:1" x14ac:dyDescent="0.25">
      <c r="A75" s="29"/>
    </row>
    <row r="76" spans="1:1" x14ac:dyDescent="0.25">
      <c r="A76" s="29"/>
    </row>
    <row r="77" spans="1:1" x14ac:dyDescent="0.25">
      <c r="A77" s="29"/>
    </row>
    <row r="78" spans="1:1" x14ac:dyDescent="0.25">
      <c r="A78" s="29"/>
    </row>
  </sheetData>
  <sheetProtection formatCells="0" formatColumns="0" formatRows="0" insertColumns="0" insertRows="0" insertHyperlinks="0" deleteColumns="0" deleteRows="0" sort="0" autoFilter="0" pivotTables="0"/>
  <dataConsolidate/>
  <mergeCells count="8">
    <mergeCell ref="E60:G60"/>
    <mergeCell ref="B61:C61"/>
    <mergeCell ref="E59:G59"/>
    <mergeCell ref="B8:H9"/>
    <mergeCell ref="F53:G53"/>
    <mergeCell ref="F54:G54"/>
    <mergeCell ref="E57:G57"/>
    <mergeCell ref="E58:G58"/>
  </mergeCells>
  <phoneticPr fontId="12" type="noConversion"/>
  <dataValidations count="3">
    <dataValidation type="list" allowBlank="1" showInputMessage="1" showErrorMessage="1" sqref="C18" xr:uid="{62592DC0-0F36-4560-A50C-B4E4CE319C07}">
      <formula1>Colore</formula1>
    </dataValidation>
    <dataValidation type="list" allowBlank="1" showInputMessage="1" showErrorMessage="1" sqref="C33" xr:uid="{85A2E151-5B1E-4C9D-9F09-7490E4F7F5C0}">
      <formula1>Motore</formula1>
    </dataValidation>
    <dataValidation type="list" allowBlank="1" showInputMessage="1" showErrorMessage="1" sqref="C34" xr:uid="{A421E50D-C4CF-4A6E-92E9-A67D809A1B92}">
      <formula1>Telecomando</formula1>
    </dataValidation>
  </dataValidations>
  <pageMargins left="0.11811023622047245" right="0.11811023622047245" top="0.11811023622047245" bottom="0" header="0.31496062992125984" footer="0.31496062992125984"/>
  <pageSetup paperSize="9" scale="68" orientation="portrait" r:id="rId1"/>
  <ignoredErrors>
    <ignoredError sqref="C2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0ACA-A36B-43DA-8E12-D20EEA205049}">
  <sheetPr>
    <pageSetUpPr fitToPage="1"/>
  </sheetPr>
  <dimension ref="A1:V80"/>
  <sheetViews>
    <sheetView workbookViewId="0"/>
  </sheetViews>
  <sheetFormatPr defaultRowHeight="15" x14ac:dyDescent="0.25"/>
  <cols>
    <col min="2" max="3" width="8.42578125" customWidth="1"/>
    <col min="4" max="7" width="8.7109375" customWidth="1"/>
    <col min="8" max="22" width="8.42578125" customWidth="1"/>
  </cols>
  <sheetData>
    <row r="1" spans="1:22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31.5" x14ac:dyDescent="0.5">
      <c r="A3" s="29"/>
      <c r="B3" s="29"/>
      <c r="C3" s="29"/>
      <c r="D3" s="29"/>
      <c r="E3" s="29"/>
      <c r="F3" s="29"/>
      <c r="G3" s="29"/>
      <c r="H3" s="112" t="s">
        <v>233</v>
      </c>
      <c r="I3" s="112"/>
      <c r="J3" s="112"/>
      <c r="K3" s="112"/>
      <c r="L3" s="112"/>
      <c r="M3" s="112"/>
      <c r="N3" s="112"/>
      <c r="O3" s="112"/>
      <c r="P3" s="112"/>
      <c r="Q3" s="112"/>
      <c r="R3" s="29"/>
      <c r="S3" s="29"/>
      <c r="T3" s="29"/>
      <c r="U3" s="29"/>
      <c r="V3" s="29"/>
    </row>
    <row r="4" spans="1:22" ht="15.75" customHeight="1" x14ac:dyDescent="0.5">
      <c r="A4" s="29"/>
      <c r="B4" s="29"/>
      <c r="C4" s="29"/>
      <c r="D4" s="29"/>
      <c r="E4" s="29"/>
      <c r="F4" s="29"/>
      <c r="G4" s="29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29"/>
      <c r="S4" s="29"/>
      <c r="T4" s="29"/>
      <c r="U4" s="29"/>
      <c r="V4" s="29"/>
    </row>
    <row r="5" spans="1:22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</row>
    <row r="8" spans="1:22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25">
      <c r="A10" s="29"/>
      <c r="B10" s="29" t="s">
        <v>117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x14ac:dyDescent="0.25">
      <c r="A15" s="96"/>
      <c r="B15" s="97">
        <v>100</v>
      </c>
      <c r="C15" s="97">
        <v>110</v>
      </c>
      <c r="D15" s="97">
        <v>120</v>
      </c>
      <c r="E15" s="97">
        <v>130</v>
      </c>
      <c r="F15" s="97">
        <v>140</v>
      </c>
      <c r="G15" s="97">
        <v>150</v>
      </c>
      <c r="H15" s="97">
        <v>160</v>
      </c>
      <c r="I15" s="97">
        <v>170</v>
      </c>
      <c r="J15" s="97">
        <v>180</v>
      </c>
      <c r="K15" s="97">
        <v>190</v>
      </c>
      <c r="L15" s="97">
        <v>200</v>
      </c>
      <c r="M15" s="113">
        <v>210</v>
      </c>
      <c r="N15" s="113">
        <v>220</v>
      </c>
      <c r="O15" s="113">
        <v>230</v>
      </c>
      <c r="P15" s="29"/>
      <c r="Q15" s="29"/>
      <c r="R15" s="29"/>
      <c r="S15" s="29"/>
      <c r="T15" s="29"/>
      <c r="U15" s="29"/>
      <c r="V15" s="29"/>
    </row>
    <row r="16" spans="1:22" x14ac:dyDescent="0.25">
      <c r="A16" s="97">
        <v>100</v>
      </c>
      <c r="B16" s="95">
        <f>B72+B48</f>
        <v>181.44279999999998</v>
      </c>
      <c r="C16" s="95">
        <f t="shared" ref="C16:J16" si="0">C72+C48</f>
        <v>184.39329999999998</v>
      </c>
      <c r="D16" s="95">
        <f t="shared" si="0"/>
        <v>187.34379999999999</v>
      </c>
      <c r="E16" s="95">
        <f t="shared" si="0"/>
        <v>190.29429999999999</v>
      </c>
      <c r="F16" s="95">
        <f t="shared" si="0"/>
        <v>193.24479999999997</v>
      </c>
      <c r="G16" s="95">
        <f t="shared" si="0"/>
        <v>196.19530000000003</v>
      </c>
      <c r="H16" s="95">
        <f t="shared" si="0"/>
        <v>199.14579999999998</v>
      </c>
      <c r="I16" s="95">
        <f t="shared" si="0"/>
        <v>202.09630000000001</v>
      </c>
      <c r="J16" s="95">
        <f t="shared" si="0"/>
        <v>205.04679999999999</v>
      </c>
      <c r="K16" s="95"/>
      <c r="L16" s="95"/>
      <c r="M16" s="114"/>
      <c r="N16" s="114"/>
      <c r="O16" s="114"/>
      <c r="P16" s="29"/>
      <c r="Q16" s="29"/>
      <c r="R16" s="29"/>
      <c r="S16" s="29"/>
      <c r="T16" s="29"/>
      <c r="U16" s="29"/>
      <c r="V16" s="29"/>
    </row>
    <row r="17" spans="1:22" x14ac:dyDescent="0.25">
      <c r="A17" s="97">
        <v>110</v>
      </c>
      <c r="B17" s="95">
        <f t="shared" ref="B17:J17" si="1">B73+B49</f>
        <v>186.24423999999999</v>
      </c>
      <c r="C17" s="95">
        <f t="shared" si="1"/>
        <v>189.19474</v>
      </c>
      <c r="D17" s="95">
        <f t="shared" si="1"/>
        <v>192.14524</v>
      </c>
      <c r="E17" s="95">
        <f t="shared" si="1"/>
        <v>195.09574000000001</v>
      </c>
      <c r="F17" s="95">
        <f t="shared" si="1"/>
        <v>198.04623999999998</v>
      </c>
      <c r="G17" s="95">
        <f t="shared" si="1"/>
        <v>200.99674000000005</v>
      </c>
      <c r="H17" s="95">
        <f t="shared" si="1"/>
        <v>203.94723999999999</v>
      </c>
      <c r="I17" s="95">
        <f t="shared" si="1"/>
        <v>206.89774000000003</v>
      </c>
      <c r="J17" s="95">
        <f t="shared" si="1"/>
        <v>209.84824</v>
      </c>
      <c r="K17" s="95"/>
      <c r="L17" s="95"/>
      <c r="M17" s="114"/>
      <c r="N17" s="114"/>
      <c r="O17" s="114"/>
      <c r="P17" s="29"/>
      <c r="Q17" s="29"/>
      <c r="R17" s="29"/>
      <c r="S17" s="29"/>
      <c r="T17" s="29"/>
      <c r="U17" s="29"/>
      <c r="V17" s="29"/>
    </row>
    <row r="18" spans="1:22" x14ac:dyDescent="0.25">
      <c r="A18" s="97">
        <v>120</v>
      </c>
      <c r="B18" s="95">
        <f t="shared" ref="B18:J18" si="2">B74+B50</f>
        <v>191.04568</v>
      </c>
      <c r="C18" s="95">
        <f t="shared" si="2"/>
        <v>193.99617999999998</v>
      </c>
      <c r="D18" s="95">
        <f t="shared" si="2"/>
        <v>196.94668000000001</v>
      </c>
      <c r="E18" s="95">
        <f t="shared" si="2"/>
        <v>199.89717999999999</v>
      </c>
      <c r="F18" s="95">
        <f t="shared" si="2"/>
        <v>202.84767999999997</v>
      </c>
      <c r="G18" s="95">
        <f t="shared" si="2"/>
        <v>205.79818000000006</v>
      </c>
      <c r="H18" s="95">
        <f t="shared" si="2"/>
        <v>208.74867999999998</v>
      </c>
      <c r="I18" s="95">
        <f t="shared" si="2"/>
        <v>211.69918000000001</v>
      </c>
      <c r="J18" s="95">
        <f t="shared" si="2"/>
        <v>214.64967999999999</v>
      </c>
      <c r="K18" s="95"/>
      <c r="L18" s="95"/>
      <c r="M18" s="114"/>
      <c r="N18" s="114"/>
      <c r="O18" s="114"/>
      <c r="P18" s="29"/>
      <c r="Q18" s="29"/>
      <c r="R18" s="29"/>
      <c r="S18" s="29"/>
      <c r="T18" s="29"/>
      <c r="U18" s="29"/>
      <c r="V18" s="29"/>
    </row>
    <row r="19" spans="1:22" x14ac:dyDescent="0.25">
      <c r="A19" s="97">
        <v>130</v>
      </c>
      <c r="B19" s="95">
        <f t="shared" ref="B19:J19" si="3">B75+B51</f>
        <v>195.84712000000002</v>
      </c>
      <c r="C19" s="95">
        <f t="shared" si="3"/>
        <v>198.79761999999999</v>
      </c>
      <c r="D19" s="95">
        <f t="shared" si="3"/>
        <v>201.74812000000003</v>
      </c>
      <c r="E19" s="95">
        <f t="shared" si="3"/>
        <v>204.69862000000001</v>
      </c>
      <c r="F19" s="95">
        <f t="shared" si="3"/>
        <v>207.64911999999998</v>
      </c>
      <c r="G19" s="95">
        <f t="shared" si="3"/>
        <v>210.59962000000007</v>
      </c>
      <c r="H19" s="95">
        <f t="shared" si="3"/>
        <v>213.55011999999999</v>
      </c>
      <c r="I19" s="95">
        <f t="shared" si="3"/>
        <v>216.50062000000003</v>
      </c>
      <c r="J19" s="95">
        <f t="shared" si="3"/>
        <v>219.45112</v>
      </c>
      <c r="K19" s="95"/>
      <c r="L19" s="95"/>
      <c r="M19" s="114"/>
      <c r="N19" s="114"/>
      <c r="O19" s="114"/>
      <c r="P19" s="29"/>
      <c r="Q19" s="29"/>
      <c r="R19" s="29"/>
      <c r="S19" s="29"/>
      <c r="T19" s="29"/>
      <c r="U19" s="29"/>
      <c r="V19" s="29"/>
    </row>
    <row r="20" spans="1:22" x14ac:dyDescent="0.25">
      <c r="A20" s="97">
        <v>140</v>
      </c>
      <c r="B20" s="95">
        <f t="shared" ref="B20:J20" si="4">B76+B52</f>
        <v>200.64855999999997</v>
      </c>
      <c r="C20" s="95">
        <f t="shared" si="4"/>
        <v>203.59906000000001</v>
      </c>
      <c r="D20" s="95">
        <f t="shared" si="4"/>
        <v>206.54955999999999</v>
      </c>
      <c r="E20" s="95">
        <f t="shared" si="4"/>
        <v>209.50006000000002</v>
      </c>
      <c r="F20" s="95">
        <f t="shared" si="4"/>
        <v>212.45056</v>
      </c>
      <c r="G20" s="95">
        <f t="shared" si="4"/>
        <v>215.40106000000003</v>
      </c>
      <c r="H20" s="95">
        <f t="shared" si="4"/>
        <v>218.35156000000001</v>
      </c>
      <c r="I20" s="95">
        <f t="shared" si="4"/>
        <v>221.30206000000004</v>
      </c>
      <c r="J20" s="95">
        <f t="shared" si="4"/>
        <v>224.25256000000002</v>
      </c>
      <c r="K20" s="95"/>
      <c r="L20" s="95"/>
      <c r="M20" s="114"/>
      <c r="N20" s="114"/>
      <c r="O20" s="114"/>
      <c r="P20" s="29"/>
      <c r="Q20" s="29"/>
      <c r="R20" s="29"/>
      <c r="S20" s="29"/>
      <c r="T20" s="29"/>
      <c r="U20" s="29"/>
      <c r="V20" s="29"/>
    </row>
    <row r="21" spans="1:22" x14ac:dyDescent="0.25">
      <c r="A21" s="97">
        <v>150</v>
      </c>
      <c r="B21" s="95">
        <f t="shared" ref="B21:J21" si="5">B77+B53</f>
        <v>205.45</v>
      </c>
      <c r="C21" s="95">
        <f t="shared" si="5"/>
        <v>208.40050000000002</v>
      </c>
      <c r="D21" s="95">
        <f t="shared" si="5"/>
        <v>211.351</v>
      </c>
      <c r="E21" s="95">
        <f t="shared" si="5"/>
        <v>214.30150000000003</v>
      </c>
      <c r="F21" s="95">
        <f t="shared" si="5"/>
        <v>217.25200000000001</v>
      </c>
      <c r="G21" s="95">
        <f t="shared" si="5"/>
        <v>220.20250000000004</v>
      </c>
      <c r="H21" s="95">
        <f t="shared" si="5"/>
        <v>223.15300000000002</v>
      </c>
      <c r="I21" s="95">
        <f t="shared" si="5"/>
        <v>226.10350000000005</v>
      </c>
      <c r="J21" s="95">
        <f t="shared" si="5"/>
        <v>229.05400000000003</v>
      </c>
      <c r="K21" s="95"/>
      <c r="L21" s="95"/>
      <c r="M21" s="114"/>
      <c r="N21" s="114"/>
      <c r="O21" s="114"/>
      <c r="P21" s="29"/>
      <c r="Q21" s="29"/>
      <c r="R21" s="29"/>
      <c r="S21" s="29"/>
      <c r="T21" s="29"/>
      <c r="U21" s="29"/>
      <c r="V21" s="29"/>
    </row>
    <row r="22" spans="1:22" x14ac:dyDescent="0.25">
      <c r="A22" s="97">
        <v>160</v>
      </c>
      <c r="B22" s="95">
        <f t="shared" ref="B22:J22" si="6">B78+B54</f>
        <v>210.25144</v>
      </c>
      <c r="C22" s="95">
        <f t="shared" si="6"/>
        <v>213.20193999999998</v>
      </c>
      <c r="D22" s="95">
        <f t="shared" si="6"/>
        <v>216.15244000000001</v>
      </c>
      <c r="E22" s="95">
        <f t="shared" si="6"/>
        <v>219.10293999999999</v>
      </c>
      <c r="F22" s="95">
        <f t="shared" si="6"/>
        <v>222.05343999999997</v>
      </c>
      <c r="G22" s="95">
        <f t="shared" si="6"/>
        <v>225.00394000000006</v>
      </c>
      <c r="H22" s="95">
        <f t="shared" si="6"/>
        <v>227.95443999999998</v>
      </c>
      <c r="I22" s="95">
        <f t="shared" si="6"/>
        <v>230.90494000000001</v>
      </c>
      <c r="J22" s="95">
        <f t="shared" si="6"/>
        <v>233.85543999999999</v>
      </c>
      <c r="K22" s="95"/>
      <c r="L22" s="95"/>
      <c r="M22" s="114"/>
      <c r="N22" s="114"/>
      <c r="O22" s="114"/>
      <c r="P22" s="29"/>
      <c r="Q22" s="29"/>
      <c r="R22" s="29"/>
      <c r="S22" s="29"/>
      <c r="T22" s="29"/>
      <c r="U22" s="29"/>
      <c r="V22" s="29"/>
    </row>
    <row r="23" spans="1:22" x14ac:dyDescent="0.25">
      <c r="A23" s="97">
        <v>170</v>
      </c>
      <c r="B23" s="95">
        <f t="shared" ref="B23:J23" si="7">B79+B55</f>
        <v>215.05288000000002</v>
      </c>
      <c r="C23" s="95">
        <f t="shared" si="7"/>
        <v>218.00337999999999</v>
      </c>
      <c r="D23" s="95">
        <f>D79+D55</f>
        <v>220.95388000000003</v>
      </c>
      <c r="E23" s="95">
        <f t="shared" si="7"/>
        <v>223.90438</v>
      </c>
      <c r="F23" s="95">
        <f t="shared" si="7"/>
        <v>226.85487999999998</v>
      </c>
      <c r="G23" s="95">
        <f t="shared" si="7"/>
        <v>229.80538000000007</v>
      </c>
      <c r="H23" s="95">
        <f t="shared" si="7"/>
        <v>232.75587999999999</v>
      </c>
      <c r="I23" s="95">
        <f t="shared" si="7"/>
        <v>235.70638000000002</v>
      </c>
      <c r="J23" s="95">
        <f t="shared" si="7"/>
        <v>238.65688</v>
      </c>
      <c r="K23" s="95"/>
      <c r="L23" s="95"/>
      <c r="M23" s="114"/>
      <c r="N23" s="114"/>
      <c r="O23" s="114"/>
      <c r="P23" s="29"/>
      <c r="Q23" s="29"/>
      <c r="R23" s="29"/>
      <c r="S23" s="29"/>
      <c r="T23" s="29"/>
      <c r="U23" s="29"/>
      <c r="V23" s="29"/>
    </row>
    <row r="24" spans="1:22" x14ac:dyDescent="0.25">
      <c r="A24" s="97">
        <v>180</v>
      </c>
      <c r="B24" s="95">
        <f t="shared" ref="B24:J24" si="8">B80+B56</f>
        <v>219.85431999999997</v>
      </c>
      <c r="C24" s="95">
        <f t="shared" si="8"/>
        <v>222.80482000000001</v>
      </c>
      <c r="D24" s="95">
        <f t="shared" si="8"/>
        <v>225.75531999999998</v>
      </c>
      <c r="E24" s="95">
        <f t="shared" si="8"/>
        <v>228.70582000000002</v>
      </c>
      <c r="F24" s="95">
        <f t="shared" si="8"/>
        <v>231.65631999999999</v>
      </c>
      <c r="G24" s="95">
        <f t="shared" si="8"/>
        <v>234.60682000000003</v>
      </c>
      <c r="H24" s="95">
        <f t="shared" si="8"/>
        <v>237.55732</v>
      </c>
      <c r="I24" s="95">
        <f t="shared" si="8"/>
        <v>240.50782000000004</v>
      </c>
      <c r="J24" s="95">
        <f t="shared" si="8"/>
        <v>243.45832000000001</v>
      </c>
      <c r="K24" s="95"/>
      <c r="L24" s="95"/>
      <c r="M24" s="114"/>
      <c r="N24" s="114"/>
      <c r="O24" s="114"/>
      <c r="P24" s="29"/>
      <c r="Q24" s="29"/>
      <c r="R24" s="29"/>
      <c r="S24" s="29"/>
      <c r="T24" s="29"/>
      <c r="U24" s="29"/>
      <c r="V24" s="29"/>
    </row>
    <row r="25" spans="1:22" x14ac:dyDescent="0.25">
      <c r="A25" s="113">
        <v>190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29"/>
      <c r="Q25" s="29"/>
      <c r="R25" s="29"/>
      <c r="S25" s="29"/>
      <c r="T25" s="29"/>
      <c r="U25" s="29"/>
      <c r="V25" s="29"/>
    </row>
    <row r="26" spans="1:22" x14ac:dyDescent="0.25">
      <c r="A26" s="113">
        <v>200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29"/>
      <c r="Q26" s="29"/>
      <c r="R26" s="29"/>
      <c r="S26" s="29"/>
      <c r="T26" s="29"/>
      <c r="U26" s="29"/>
      <c r="V26" s="29"/>
    </row>
    <row r="27" spans="1:22" x14ac:dyDescent="0.25">
      <c r="A27" s="113">
        <v>210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29"/>
      <c r="Q27" s="29"/>
      <c r="R27" s="29"/>
      <c r="S27" s="29"/>
      <c r="T27" s="29"/>
      <c r="U27" s="29"/>
      <c r="V27" s="29"/>
    </row>
    <row r="28" spans="1:22" x14ac:dyDescent="0.25">
      <c r="A28" s="113">
        <v>220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29"/>
      <c r="Q28" s="29"/>
      <c r="R28" s="29"/>
      <c r="S28" s="29"/>
      <c r="T28" s="29"/>
      <c r="U28" s="29"/>
      <c r="V28" s="29"/>
    </row>
    <row r="29" spans="1:22" x14ac:dyDescent="0.25">
      <c r="A29" s="113">
        <v>230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29"/>
      <c r="Q29" s="29"/>
      <c r="R29" s="29"/>
      <c r="S29" s="29"/>
      <c r="T29" s="29"/>
      <c r="U29" s="29"/>
      <c r="V29" s="29"/>
    </row>
    <row r="30" spans="1:22" x14ac:dyDescent="0.25">
      <c r="A30" s="113">
        <v>240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29"/>
      <c r="Q30" s="29"/>
      <c r="R30" s="29"/>
      <c r="S30" s="29"/>
      <c r="T30" s="29"/>
      <c r="U30" s="29"/>
      <c r="V30" s="29"/>
    </row>
    <row r="31" spans="1:22" x14ac:dyDescent="0.25">
      <c r="A31" s="113">
        <v>250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29"/>
      <c r="Q31" s="29"/>
      <c r="R31" s="29"/>
      <c r="S31" s="29"/>
      <c r="T31" s="29"/>
      <c r="U31" s="29"/>
      <c r="V31" s="29"/>
    </row>
    <row r="32" spans="1:22" x14ac:dyDescent="0.25">
      <c r="A32" s="113">
        <v>260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29"/>
      <c r="Q32" s="29"/>
      <c r="R32" s="29"/>
      <c r="S32" s="29"/>
      <c r="T32" s="29"/>
      <c r="U32" s="29"/>
      <c r="V32" s="29"/>
    </row>
    <row r="33" spans="1:22" x14ac:dyDescent="0.25">
      <c r="A33" s="113">
        <v>270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29"/>
      <c r="Q33" s="29"/>
      <c r="R33" s="29"/>
      <c r="S33" s="29"/>
      <c r="T33" s="29"/>
      <c r="U33" s="29"/>
      <c r="V33" s="29"/>
    </row>
    <row r="34" spans="1:22" x14ac:dyDescent="0.25">
      <c r="A34" s="113">
        <v>280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29"/>
      <c r="Q34" s="29"/>
      <c r="R34" s="29"/>
      <c r="S34" s="29"/>
      <c r="T34" s="29"/>
      <c r="U34" s="29"/>
      <c r="V34" s="29"/>
    </row>
    <row r="35" spans="1:22" x14ac:dyDescent="0.25">
      <c r="A35" s="113">
        <v>290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29"/>
      <c r="Q35" s="29"/>
      <c r="R35" s="29"/>
      <c r="S35" s="29"/>
      <c r="T35" s="29"/>
      <c r="U35" s="29"/>
      <c r="V35" s="29"/>
    </row>
    <row r="36" spans="1:22" x14ac:dyDescent="0.25">
      <c r="A36" s="113">
        <v>300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29"/>
      <c r="Q36" s="29"/>
      <c r="R36" s="29"/>
      <c r="S36" s="29"/>
      <c r="T36" s="29"/>
      <c r="U36" s="29"/>
      <c r="V36" s="29"/>
    </row>
    <row r="37" spans="1:22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22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22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1:22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6" spans="1:22" x14ac:dyDescent="0.25">
      <c r="A46" t="s">
        <v>79</v>
      </c>
    </row>
    <row r="47" spans="1:22" x14ac:dyDescent="0.25">
      <c r="A47" s="1"/>
      <c r="B47" s="1">
        <v>100</v>
      </c>
      <c r="C47" s="1">
        <v>110</v>
      </c>
      <c r="D47" s="1">
        <v>120</v>
      </c>
      <c r="E47" s="1">
        <v>130</v>
      </c>
      <c r="F47" s="1">
        <v>140</v>
      </c>
      <c r="G47" s="1">
        <v>150</v>
      </c>
      <c r="H47" s="1">
        <v>160</v>
      </c>
      <c r="I47" s="1">
        <v>170</v>
      </c>
      <c r="J47" s="1">
        <v>180</v>
      </c>
    </row>
    <row r="48" spans="1:22" x14ac:dyDescent="0.25">
      <c r="A48" s="1">
        <v>100</v>
      </c>
      <c r="B48" s="87">
        <f>'60 mm Motore Zip'!$E$22*B47/100+'60 mm Motore Zip'!$E$23+'60 mm Motore Zip'!$E$24+'60 mm Motore Zip'!$E$25+'60 mm Motore Zip'!$E$27*B47/100+'60 mm Motore Zip'!$E$28+'60 mm Motore Zip'!$E$29+'60 mm Motore Zip'!$E$30+'60 mm Motore Zip'!$E$31+'60 mm Motore Zip'!$E$32+'60 mm Motore Zip'!$E$33+'60 mm Motore Zip'!$E$34+'60 mm Motore Zip'!$E$36*B47/100+'60 mm Motore Zip'!$E$37+'60 mm Motore Zip'!$E$38+'60 mm Motore Zip'!$E$39*0.4+'60 mm Motore Zip'!$E$40*B47/100</f>
        <v>126.35839999999999</v>
      </c>
      <c r="C48" s="87">
        <f>'60 mm Motore Zip'!$E$22*C47/100+'60 mm Motore Zip'!$E$23+'60 mm Motore Zip'!$E$24+'60 mm Motore Zip'!$E$25+'60 mm Motore Zip'!$E$27*C47/100+'60 mm Motore Zip'!$E$28+'60 mm Motore Zip'!$E$29+'60 mm Motore Zip'!$E$30+'60 mm Motore Zip'!$E$31+'60 mm Motore Zip'!$E$32+'60 mm Motore Zip'!$E$33+'60 mm Motore Zip'!$E$34+'60 mm Motore Zip'!$E$36*C47/100+'60 mm Motore Zip'!$E$37+'60 mm Motore Zip'!$E$38+'60 mm Motore Zip'!$E$39*0.4+'60 mm Motore Zip'!$E$40*C47/100</f>
        <v>129.30889999999999</v>
      </c>
      <c r="D48" s="87">
        <f>'60 mm Motore Zip'!$E$22*D47/100+'60 mm Motore Zip'!$E$23+'60 mm Motore Zip'!$E$24+'60 mm Motore Zip'!$E$25+'60 mm Motore Zip'!$E$27*D47/100+'60 mm Motore Zip'!$E$28+'60 mm Motore Zip'!$E$29+'60 mm Motore Zip'!$E$30+'60 mm Motore Zip'!$E$31+'60 mm Motore Zip'!$E$32+'60 mm Motore Zip'!$E$33+'60 mm Motore Zip'!$E$34+'60 mm Motore Zip'!$E$36*D47/100+'60 mm Motore Zip'!$E$37+'60 mm Motore Zip'!$E$38+'60 mm Motore Zip'!$E$39*0.4+'60 mm Motore Zip'!$E$40*D47/100</f>
        <v>132.2594</v>
      </c>
      <c r="E48" s="87">
        <f>'60 mm Motore Zip'!$E$22*E47/100+'60 mm Motore Zip'!$E$23+'60 mm Motore Zip'!$E$24+'60 mm Motore Zip'!$E$25+'60 mm Motore Zip'!$E$27*E47/100+'60 mm Motore Zip'!$E$28+'60 mm Motore Zip'!$E$29+'60 mm Motore Zip'!$E$30+'60 mm Motore Zip'!$E$31+'60 mm Motore Zip'!$E$32+'60 mm Motore Zip'!$E$33+'60 mm Motore Zip'!$E$34+'60 mm Motore Zip'!$E$36*E47/100+'60 mm Motore Zip'!$E$37+'60 mm Motore Zip'!$E$38+'60 mm Motore Zip'!$E$39*0.4+'60 mm Motore Zip'!$E$40*E47/100</f>
        <v>135.2099</v>
      </c>
      <c r="F48" s="87">
        <f>'60 mm Motore Zip'!$E$22*F47/100+'60 mm Motore Zip'!$E$23+'60 mm Motore Zip'!$E$24+'60 mm Motore Zip'!$E$25+'60 mm Motore Zip'!$E$27*F47/100+'60 mm Motore Zip'!$E$28+'60 mm Motore Zip'!$E$29+'60 mm Motore Zip'!$E$30+'60 mm Motore Zip'!$E$31+'60 mm Motore Zip'!$E$32+'60 mm Motore Zip'!$E$33+'60 mm Motore Zip'!$E$34+'60 mm Motore Zip'!$E$36*F47/100+'60 mm Motore Zip'!$E$37+'60 mm Motore Zip'!$E$38+'60 mm Motore Zip'!$E$39*0.4+'60 mm Motore Zip'!$E$40*F47/100</f>
        <v>138.16039999999998</v>
      </c>
      <c r="G48" s="87">
        <f>'60 mm Motore Zip'!$E$22*G47/100+'60 mm Motore Zip'!$E$23+'60 mm Motore Zip'!$E$24+'60 mm Motore Zip'!$E$25+'60 mm Motore Zip'!$E$27*G47/100+'60 mm Motore Zip'!$E$28+'60 mm Motore Zip'!$E$29+'60 mm Motore Zip'!$E$30+'60 mm Motore Zip'!$E$31+'60 mm Motore Zip'!$E$32+'60 mm Motore Zip'!$E$33+'60 mm Motore Zip'!$E$34+'60 mm Motore Zip'!$E$36*G47/100+'60 mm Motore Zip'!$E$37+'60 mm Motore Zip'!$E$38+'60 mm Motore Zip'!$E$39*0.4+'60 mm Motore Zip'!$E$40*G47/100</f>
        <v>141.11090000000004</v>
      </c>
      <c r="H48" s="87">
        <f>'60 mm Motore Zip'!$E$22*H47/100+'60 mm Motore Zip'!$E$23+'60 mm Motore Zip'!$E$24+'60 mm Motore Zip'!$E$25+'60 mm Motore Zip'!$E$27*H47/100+'60 mm Motore Zip'!$E$28+'60 mm Motore Zip'!$E$29+'60 mm Motore Zip'!$E$30+'60 mm Motore Zip'!$E$31+'60 mm Motore Zip'!$E$32+'60 mm Motore Zip'!$E$33+'60 mm Motore Zip'!$E$34+'60 mm Motore Zip'!$E$36*H47/100+'60 mm Motore Zip'!$E$37+'60 mm Motore Zip'!$E$38+'60 mm Motore Zip'!$E$39*0.4+'60 mm Motore Zip'!$E$40*H47/100</f>
        <v>144.06139999999999</v>
      </c>
      <c r="I48" s="87">
        <f>'60 mm Motore Zip'!$E$22*I47/100+'60 mm Motore Zip'!$E$23+'60 mm Motore Zip'!$E$24+'60 mm Motore Zip'!$E$25+'60 mm Motore Zip'!$E$27*I47/100+'60 mm Motore Zip'!$E$28+'60 mm Motore Zip'!$E$29+'60 mm Motore Zip'!$E$30+'60 mm Motore Zip'!$E$31+'60 mm Motore Zip'!$E$32+'60 mm Motore Zip'!$E$33+'60 mm Motore Zip'!$E$34+'60 mm Motore Zip'!$E$36*I47/100+'60 mm Motore Zip'!$E$37+'60 mm Motore Zip'!$E$38+'60 mm Motore Zip'!$E$39*0.4+'60 mm Motore Zip'!$E$40*I47/100</f>
        <v>147.01190000000003</v>
      </c>
      <c r="J48" s="87">
        <f>'60 mm Motore Zip'!$E$22*J47/100+'60 mm Motore Zip'!$E$23+'60 mm Motore Zip'!$E$24+'60 mm Motore Zip'!$E$25+'60 mm Motore Zip'!$E$27*J47/100+'60 mm Motore Zip'!$E$28+'60 mm Motore Zip'!$E$29+'60 mm Motore Zip'!$E$30+'60 mm Motore Zip'!$E$31+'60 mm Motore Zip'!$E$32+'60 mm Motore Zip'!$E$33+'60 mm Motore Zip'!$E$34+'60 mm Motore Zip'!$E$36*J47/100+'60 mm Motore Zip'!$E$37+'60 mm Motore Zip'!$E$38+'60 mm Motore Zip'!$E$39*0.4+'60 mm Motore Zip'!$E$40*J47/100</f>
        <v>149.9624</v>
      </c>
    </row>
    <row r="49" spans="1:10" x14ac:dyDescent="0.25">
      <c r="A49" s="1">
        <v>110</v>
      </c>
      <c r="B49" s="88">
        <f>B48</f>
        <v>126.35839999999999</v>
      </c>
      <c r="C49" s="88">
        <f t="shared" ref="C49:J61" si="9">C48</f>
        <v>129.30889999999999</v>
      </c>
      <c r="D49" s="88">
        <f t="shared" si="9"/>
        <v>132.2594</v>
      </c>
      <c r="E49" s="88">
        <f t="shared" si="9"/>
        <v>135.2099</v>
      </c>
      <c r="F49" s="88">
        <f t="shared" si="9"/>
        <v>138.16039999999998</v>
      </c>
      <c r="G49" s="88">
        <f t="shared" si="9"/>
        <v>141.11090000000004</v>
      </c>
      <c r="H49" s="88">
        <f t="shared" si="9"/>
        <v>144.06139999999999</v>
      </c>
      <c r="I49" s="88">
        <f t="shared" si="9"/>
        <v>147.01190000000003</v>
      </c>
      <c r="J49" s="88">
        <f t="shared" si="9"/>
        <v>149.9624</v>
      </c>
    </row>
    <row r="50" spans="1:10" x14ac:dyDescent="0.25">
      <c r="A50" s="1">
        <v>120</v>
      </c>
      <c r="B50" s="88">
        <f t="shared" ref="B50:J65" si="10">B49</f>
        <v>126.35839999999999</v>
      </c>
      <c r="C50" s="88">
        <f t="shared" si="9"/>
        <v>129.30889999999999</v>
      </c>
      <c r="D50" s="88">
        <f t="shared" si="9"/>
        <v>132.2594</v>
      </c>
      <c r="E50" s="88">
        <f t="shared" si="9"/>
        <v>135.2099</v>
      </c>
      <c r="F50" s="88">
        <f t="shared" si="9"/>
        <v>138.16039999999998</v>
      </c>
      <c r="G50" s="88">
        <f t="shared" si="9"/>
        <v>141.11090000000004</v>
      </c>
      <c r="H50" s="88">
        <f t="shared" si="9"/>
        <v>144.06139999999999</v>
      </c>
      <c r="I50" s="88">
        <f t="shared" si="9"/>
        <v>147.01190000000003</v>
      </c>
      <c r="J50" s="88">
        <f t="shared" si="9"/>
        <v>149.9624</v>
      </c>
    </row>
    <row r="51" spans="1:10" x14ac:dyDescent="0.25">
      <c r="A51" s="1">
        <v>130</v>
      </c>
      <c r="B51" s="88">
        <f t="shared" si="10"/>
        <v>126.35839999999999</v>
      </c>
      <c r="C51" s="88">
        <f t="shared" si="9"/>
        <v>129.30889999999999</v>
      </c>
      <c r="D51" s="88">
        <f t="shared" si="9"/>
        <v>132.2594</v>
      </c>
      <c r="E51" s="88">
        <f t="shared" si="9"/>
        <v>135.2099</v>
      </c>
      <c r="F51" s="88">
        <f t="shared" si="9"/>
        <v>138.16039999999998</v>
      </c>
      <c r="G51" s="88">
        <f t="shared" si="9"/>
        <v>141.11090000000004</v>
      </c>
      <c r="H51" s="88">
        <f t="shared" si="9"/>
        <v>144.06139999999999</v>
      </c>
      <c r="I51" s="88">
        <f t="shared" si="9"/>
        <v>147.01190000000003</v>
      </c>
      <c r="J51" s="88">
        <f t="shared" si="9"/>
        <v>149.9624</v>
      </c>
    </row>
    <row r="52" spans="1:10" x14ac:dyDescent="0.25">
      <c r="A52" s="1">
        <v>140</v>
      </c>
      <c r="B52" s="88">
        <f t="shared" si="10"/>
        <v>126.35839999999999</v>
      </c>
      <c r="C52" s="88">
        <f t="shared" si="9"/>
        <v>129.30889999999999</v>
      </c>
      <c r="D52" s="88">
        <f t="shared" si="9"/>
        <v>132.2594</v>
      </c>
      <c r="E52" s="88">
        <f t="shared" si="9"/>
        <v>135.2099</v>
      </c>
      <c r="F52" s="88">
        <f t="shared" si="9"/>
        <v>138.16039999999998</v>
      </c>
      <c r="G52" s="88">
        <f t="shared" si="9"/>
        <v>141.11090000000004</v>
      </c>
      <c r="H52" s="88">
        <f t="shared" si="9"/>
        <v>144.06139999999999</v>
      </c>
      <c r="I52" s="88">
        <f t="shared" si="9"/>
        <v>147.01190000000003</v>
      </c>
      <c r="J52" s="88">
        <f t="shared" si="9"/>
        <v>149.9624</v>
      </c>
    </row>
    <row r="53" spans="1:10" x14ac:dyDescent="0.25">
      <c r="A53" s="1">
        <v>150</v>
      </c>
      <c r="B53" s="88">
        <f t="shared" si="10"/>
        <v>126.35839999999999</v>
      </c>
      <c r="C53" s="88">
        <f t="shared" si="9"/>
        <v>129.30889999999999</v>
      </c>
      <c r="D53" s="88">
        <f t="shared" si="9"/>
        <v>132.2594</v>
      </c>
      <c r="E53" s="88">
        <f t="shared" si="9"/>
        <v>135.2099</v>
      </c>
      <c r="F53" s="88">
        <f t="shared" si="9"/>
        <v>138.16039999999998</v>
      </c>
      <c r="G53" s="88">
        <f t="shared" si="9"/>
        <v>141.11090000000004</v>
      </c>
      <c r="H53" s="88">
        <f t="shared" si="9"/>
        <v>144.06139999999999</v>
      </c>
      <c r="I53" s="88">
        <f t="shared" si="9"/>
        <v>147.01190000000003</v>
      </c>
      <c r="J53" s="88">
        <f t="shared" si="9"/>
        <v>149.9624</v>
      </c>
    </row>
    <row r="54" spans="1:10" x14ac:dyDescent="0.25">
      <c r="A54" s="1">
        <v>160</v>
      </c>
      <c r="B54" s="88">
        <f t="shared" si="10"/>
        <v>126.35839999999999</v>
      </c>
      <c r="C54" s="88">
        <f t="shared" si="9"/>
        <v>129.30889999999999</v>
      </c>
      <c r="D54" s="88">
        <f t="shared" si="9"/>
        <v>132.2594</v>
      </c>
      <c r="E54" s="88">
        <f t="shared" si="9"/>
        <v>135.2099</v>
      </c>
      <c r="F54" s="88">
        <f t="shared" si="9"/>
        <v>138.16039999999998</v>
      </c>
      <c r="G54" s="88">
        <f t="shared" si="9"/>
        <v>141.11090000000004</v>
      </c>
      <c r="H54" s="88">
        <f t="shared" si="9"/>
        <v>144.06139999999999</v>
      </c>
      <c r="I54" s="88">
        <f t="shared" si="9"/>
        <v>147.01190000000003</v>
      </c>
      <c r="J54" s="88">
        <f t="shared" si="9"/>
        <v>149.9624</v>
      </c>
    </row>
    <row r="55" spans="1:10" x14ac:dyDescent="0.25">
      <c r="A55" s="1">
        <v>170</v>
      </c>
      <c r="B55" s="88">
        <f t="shared" si="10"/>
        <v>126.35839999999999</v>
      </c>
      <c r="C55" s="88">
        <f t="shared" si="9"/>
        <v>129.30889999999999</v>
      </c>
      <c r="D55" s="88">
        <f t="shared" si="9"/>
        <v>132.2594</v>
      </c>
      <c r="E55" s="88">
        <f t="shared" si="9"/>
        <v>135.2099</v>
      </c>
      <c r="F55" s="88">
        <f t="shared" si="9"/>
        <v>138.16039999999998</v>
      </c>
      <c r="G55" s="88">
        <f t="shared" si="9"/>
        <v>141.11090000000004</v>
      </c>
      <c r="H55" s="88">
        <f t="shared" si="9"/>
        <v>144.06139999999999</v>
      </c>
      <c r="I55" s="88">
        <f t="shared" si="9"/>
        <v>147.01190000000003</v>
      </c>
      <c r="J55" s="88">
        <f t="shared" si="9"/>
        <v>149.9624</v>
      </c>
    </row>
    <row r="56" spans="1:10" x14ac:dyDescent="0.25">
      <c r="A56" s="1">
        <v>180</v>
      </c>
      <c r="B56" s="88">
        <f t="shared" si="10"/>
        <v>126.35839999999999</v>
      </c>
      <c r="C56" s="88">
        <f t="shared" si="9"/>
        <v>129.30889999999999</v>
      </c>
      <c r="D56" s="88">
        <f t="shared" si="9"/>
        <v>132.2594</v>
      </c>
      <c r="E56" s="88">
        <f t="shared" si="9"/>
        <v>135.2099</v>
      </c>
      <c r="F56" s="88">
        <f t="shared" si="9"/>
        <v>138.16039999999998</v>
      </c>
      <c r="G56" s="88">
        <f t="shared" si="9"/>
        <v>141.11090000000004</v>
      </c>
      <c r="H56" s="88">
        <f t="shared" si="9"/>
        <v>144.06139999999999</v>
      </c>
      <c r="I56" s="88">
        <f t="shared" si="9"/>
        <v>147.01190000000003</v>
      </c>
      <c r="J56" s="88">
        <f t="shared" si="9"/>
        <v>149.9624</v>
      </c>
    </row>
    <row r="57" spans="1:10" x14ac:dyDescent="0.25">
      <c r="A57" s="1">
        <v>190</v>
      </c>
      <c r="B57" s="88">
        <f t="shared" si="10"/>
        <v>126.35839999999999</v>
      </c>
      <c r="C57" s="88">
        <f t="shared" si="9"/>
        <v>129.30889999999999</v>
      </c>
      <c r="D57" s="88">
        <f t="shared" si="9"/>
        <v>132.2594</v>
      </c>
      <c r="E57" s="88">
        <f t="shared" si="9"/>
        <v>135.2099</v>
      </c>
      <c r="F57" s="88">
        <f t="shared" si="9"/>
        <v>138.16039999999998</v>
      </c>
      <c r="G57" s="88">
        <f t="shared" si="9"/>
        <v>141.11090000000004</v>
      </c>
      <c r="H57" s="88">
        <f t="shared" si="9"/>
        <v>144.06139999999999</v>
      </c>
      <c r="I57" s="88">
        <f t="shared" si="9"/>
        <v>147.01190000000003</v>
      </c>
      <c r="J57" s="88">
        <f t="shared" si="9"/>
        <v>149.9624</v>
      </c>
    </row>
    <row r="58" spans="1:10" x14ac:dyDescent="0.25">
      <c r="A58" s="1">
        <v>200</v>
      </c>
      <c r="B58" s="88">
        <f t="shared" si="10"/>
        <v>126.35839999999999</v>
      </c>
      <c r="C58" s="88">
        <f t="shared" si="9"/>
        <v>129.30889999999999</v>
      </c>
      <c r="D58" s="88">
        <f t="shared" si="9"/>
        <v>132.2594</v>
      </c>
      <c r="E58" s="88">
        <f t="shared" si="9"/>
        <v>135.2099</v>
      </c>
      <c r="F58" s="88">
        <f t="shared" si="9"/>
        <v>138.16039999999998</v>
      </c>
      <c r="G58" s="88">
        <f t="shared" si="9"/>
        <v>141.11090000000004</v>
      </c>
      <c r="H58" s="88">
        <f t="shared" si="9"/>
        <v>144.06139999999999</v>
      </c>
      <c r="I58" s="88">
        <f t="shared" si="9"/>
        <v>147.01190000000003</v>
      </c>
      <c r="J58" s="88">
        <f t="shared" si="9"/>
        <v>149.9624</v>
      </c>
    </row>
    <row r="59" spans="1:10" x14ac:dyDescent="0.25">
      <c r="A59" s="1">
        <v>210</v>
      </c>
      <c r="B59" s="88">
        <f t="shared" si="10"/>
        <v>126.35839999999999</v>
      </c>
      <c r="C59" s="88">
        <f t="shared" si="9"/>
        <v>129.30889999999999</v>
      </c>
      <c r="D59" s="88">
        <f t="shared" si="9"/>
        <v>132.2594</v>
      </c>
      <c r="E59" s="88">
        <f t="shared" si="9"/>
        <v>135.2099</v>
      </c>
      <c r="F59" s="88">
        <f t="shared" si="9"/>
        <v>138.16039999999998</v>
      </c>
      <c r="G59" s="88">
        <f t="shared" si="9"/>
        <v>141.11090000000004</v>
      </c>
      <c r="H59" s="88">
        <f t="shared" si="9"/>
        <v>144.06139999999999</v>
      </c>
      <c r="I59" s="88">
        <f t="shared" si="9"/>
        <v>147.01190000000003</v>
      </c>
      <c r="J59" s="88">
        <f t="shared" si="9"/>
        <v>149.9624</v>
      </c>
    </row>
    <row r="60" spans="1:10" x14ac:dyDescent="0.25">
      <c r="A60" s="1">
        <v>220</v>
      </c>
      <c r="B60" s="88">
        <f t="shared" si="10"/>
        <v>126.35839999999999</v>
      </c>
      <c r="C60" s="88">
        <f t="shared" si="9"/>
        <v>129.30889999999999</v>
      </c>
      <c r="D60" s="88">
        <f t="shared" si="9"/>
        <v>132.2594</v>
      </c>
      <c r="E60" s="88">
        <f t="shared" si="9"/>
        <v>135.2099</v>
      </c>
      <c r="F60" s="88">
        <f t="shared" si="9"/>
        <v>138.16039999999998</v>
      </c>
      <c r="G60" s="88">
        <f t="shared" si="9"/>
        <v>141.11090000000004</v>
      </c>
      <c r="H60" s="88">
        <f t="shared" si="9"/>
        <v>144.06139999999999</v>
      </c>
      <c r="I60" s="88">
        <f t="shared" si="9"/>
        <v>147.01190000000003</v>
      </c>
      <c r="J60" s="88">
        <f t="shared" si="9"/>
        <v>149.9624</v>
      </c>
    </row>
    <row r="61" spans="1:10" x14ac:dyDescent="0.25">
      <c r="A61" s="1">
        <v>230</v>
      </c>
      <c r="B61" s="88">
        <f t="shared" si="10"/>
        <v>126.35839999999999</v>
      </c>
      <c r="C61" s="88">
        <f t="shared" si="9"/>
        <v>129.30889999999999</v>
      </c>
      <c r="D61" s="88">
        <f t="shared" si="9"/>
        <v>132.2594</v>
      </c>
      <c r="E61" s="88">
        <f t="shared" si="9"/>
        <v>135.2099</v>
      </c>
      <c r="F61" s="88">
        <f t="shared" si="9"/>
        <v>138.16039999999998</v>
      </c>
      <c r="G61" s="88">
        <f t="shared" si="9"/>
        <v>141.11090000000004</v>
      </c>
      <c r="H61" s="88">
        <f t="shared" si="9"/>
        <v>144.06139999999999</v>
      </c>
      <c r="I61" s="88">
        <f t="shared" si="9"/>
        <v>147.01190000000003</v>
      </c>
      <c r="J61" s="88">
        <f t="shared" si="9"/>
        <v>149.9624</v>
      </c>
    </row>
    <row r="62" spans="1:10" x14ac:dyDescent="0.25">
      <c r="A62" s="1">
        <v>240</v>
      </c>
      <c r="B62" s="88">
        <f t="shared" si="10"/>
        <v>126.35839999999999</v>
      </c>
      <c r="C62" s="88">
        <f t="shared" si="10"/>
        <v>129.30889999999999</v>
      </c>
      <c r="D62" s="88">
        <f t="shared" si="10"/>
        <v>132.2594</v>
      </c>
      <c r="E62" s="88">
        <f t="shared" si="10"/>
        <v>135.2099</v>
      </c>
      <c r="F62" s="88">
        <f t="shared" si="10"/>
        <v>138.16039999999998</v>
      </c>
      <c r="G62" s="88">
        <f t="shared" si="10"/>
        <v>141.11090000000004</v>
      </c>
      <c r="H62" s="88">
        <f t="shared" si="10"/>
        <v>144.06139999999999</v>
      </c>
      <c r="I62" s="88">
        <f t="shared" si="10"/>
        <v>147.01190000000003</v>
      </c>
      <c r="J62" s="88">
        <f t="shared" si="10"/>
        <v>149.9624</v>
      </c>
    </row>
    <row r="63" spans="1:10" x14ac:dyDescent="0.25">
      <c r="A63" s="1">
        <v>250</v>
      </c>
      <c r="B63" s="88">
        <f t="shared" si="10"/>
        <v>126.35839999999999</v>
      </c>
      <c r="C63" s="88">
        <f t="shared" si="10"/>
        <v>129.30889999999999</v>
      </c>
      <c r="D63" s="88">
        <f t="shared" si="10"/>
        <v>132.2594</v>
      </c>
      <c r="E63" s="88">
        <f t="shared" si="10"/>
        <v>135.2099</v>
      </c>
      <c r="F63" s="88">
        <f t="shared" si="10"/>
        <v>138.16039999999998</v>
      </c>
      <c r="G63" s="88">
        <f t="shared" si="10"/>
        <v>141.11090000000004</v>
      </c>
      <c r="H63" s="88">
        <f t="shared" si="10"/>
        <v>144.06139999999999</v>
      </c>
      <c r="I63" s="88">
        <f t="shared" si="10"/>
        <v>147.01190000000003</v>
      </c>
      <c r="J63" s="88">
        <f t="shared" si="10"/>
        <v>149.9624</v>
      </c>
    </row>
    <row r="64" spans="1:10" x14ac:dyDescent="0.25">
      <c r="A64" s="1">
        <v>260</v>
      </c>
      <c r="B64" s="88">
        <f t="shared" si="10"/>
        <v>126.35839999999999</v>
      </c>
      <c r="C64" s="88">
        <f t="shared" si="10"/>
        <v>129.30889999999999</v>
      </c>
      <c r="D64" s="88">
        <f t="shared" si="10"/>
        <v>132.2594</v>
      </c>
      <c r="E64" s="88">
        <f t="shared" si="10"/>
        <v>135.2099</v>
      </c>
      <c r="F64" s="88">
        <f t="shared" si="10"/>
        <v>138.16039999999998</v>
      </c>
      <c r="G64" s="88">
        <f t="shared" si="10"/>
        <v>141.11090000000004</v>
      </c>
      <c r="H64" s="88">
        <f t="shared" si="10"/>
        <v>144.06139999999999</v>
      </c>
      <c r="I64" s="88">
        <f t="shared" si="10"/>
        <v>147.01190000000003</v>
      </c>
      <c r="J64" s="88">
        <f t="shared" si="10"/>
        <v>149.9624</v>
      </c>
    </row>
    <row r="65" spans="1:10" x14ac:dyDescent="0.25">
      <c r="A65" s="1">
        <v>270</v>
      </c>
      <c r="B65" s="88">
        <f t="shared" si="10"/>
        <v>126.35839999999999</v>
      </c>
      <c r="C65" s="88">
        <f t="shared" si="10"/>
        <v>129.30889999999999</v>
      </c>
      <c r="D65" s="88">
        <f t="shared" si="10"/>
        <v>132.2594</v>
      </c>
      <c r="E65" s="88">
        <f t="shared" si="10"/>
        <v>135.2099</v>
      </c>
      <c r="F65" s="88">
        <f t="shared" si="10"/>
        <v>138.16039999999998</v>
      </c>
      <c r="G65" s="88">
        <f t="shared" si="10"/>
        <v>141.11090000000004</v>
      </c>
      <c r="H65" s="88">
        <f t="shared" si="10"/>
        <v>144.06139999999999</v>
      </c>
      <c r="I65" s="88">
        <f t="shared" si="10"/>
        <v>147.01190000000003</v>
      </c>
      <c r="J65" s="88">
        <f t="shared" si="10"/>
        <v>149.9624</v>
      </c>
    </row>
    <row r="66" spans="1:10" x14ac:dyDescent="0.25">
      <c r="A66" s="89">
        <v>280</v>
      </c>
      <c r="B66" s="90">
        <f t="shared" ref="B66:J68" si="11">B65</f>
        <v>126.35839999999999</v>
      </c>
      <c r="C66" s="90">
        <f t="shared" si="11"/>
        <v>129.30889999999999</v>
      </c>
      <c r="D66" s="90">
        <f t="shared" si="11"/>
        <v>132.2594</v>
      </c>
      <c r="E66" s="90">
        <f t="shared" si="11"/>
        <v>135.2099</v>
      </c>
      <c r="F66" s="90">
        <f t="shared" si="11"/>
        <v>138.16039999999998</v>
      </c>
      <c r="G66" s="90">
        <f t="shared" si="11"/>
        <v>141.11090000000004</v>
      </c>
      <c r="H66" s="90">
        <f t="shared" si="11"/>
        <v>144.06139999999999</v>
      </c>
      <c r="I66" s="90">
        <f t="shared" si="11"/>
        <v>147.01190000000003</v>
      </c>
      <c r="J66" s="90">
        <f t="shared" si="11"/>
        <v>149.9624</v>
      </c>
    </row>
    <row r="67" spans="1:10" x14ac:dyDescent="0.25">
      <c r="A67" s="1">
        <v>290</v>
      </c>
      <c r="B67" s="88">
        <f t="shared" si="11"/>
        <v>126.35839999999999</v>
      </c>
      <c r="C67" s="88">
        <f t="shared" si="11"/>
        <v>129.30889999999999</v>
      </c>
      <c r="D67" s="88">
        <f t="shared" si="11"/>
        <v>132.2594</v>
      </c>
      <c r="E67" s="88">
        <f t="shared" si="11"/>
        <v>135.2099</v>
      </c>
      <c r="F67" s="88">
        <f t="shared" si="11"/>
        <v>138.16039999999998</v>
      </c>
      <c r="G67" s="88">
        <f t="shared" si="11"/>
        <v>141.11090000000004</v>
      </c>
      <c r="H67" s="88">
        <f t="shared" si="11"/>
        <v>144.06139999999999</v>
      </c>
      <c r="I67" s="88">
        <f t="shared" si="11"/>
        <v>147.01190000000003</v>
      </c>
      <c r="J67" s="88">
        <f t="shared" si="11"/>
        <v>149.9624</v>
      </c>
    </row>
    <row r="68" spans="1:10" x14ac:dyDescent="0.25">
      <c r="A68" s="1">
        <v>300</v>
      </c>
      <c r="B68" s="88">
        <f t="shared" si="11"/>
        <v>126.35839999999999</v>
      </c>
      <c r="C68" s="88">
        <f t="shared" si="11"/>
        <v>129.30889999999999</v>
      </c>
      <c r="D68" s="88">
        <f t="shared" si="11"/>
        <v>132.2594</v>
      </c>
      <c r="E68" s="88">
        <f t="shared" si="11"/>
        <v>135.2099</v>
      </c>
      <c r="F68" s="88">
        <f t="shared" si="11"/>
        <v>138.16039999999998</v>
      </c>
      <c r="G68" s="88">
        <f t="shared" si="11"/>
        <v>141.11090000000004</v>
      </c>
      <c r="H68" s="88">
        <f t="shared" si="11"/>
        <v>144.06139999999999</v>
      </c>
      <c r="I68" s="88">
        <f t="shared" si="11"/>
        <v>147.01190000000003</v>
      </c>
      <c r="J68" s="88">
        <f t="shared" si="11"/>
        <v>149.9624</v>
      </c>
    </row>
    <row r="69" spans="1:10" x14ac:dyDescent="0.25">
      <c r="B69" s="91"/>
      <c r="C69" s="91"/>
      <c r="D69" s="91"/>
      <c r="E69" s="91"/>
      <c r="F69" s="91"/>
      <c r="G69" s="91"/>
      <c r="H69" s="91"/>
      <c r="I69" s="91"/>
      <c r="J69" s="91"/>
    </row>
    <row r="70" spans="1:10" x14ac:dyDescent="0.25">
      <c r="A70" t="s">
        <v>80</v>
      </c>
    </row>
    <row r="71" spans="1:10" x14ac:dyDescent="0.25">
      <c r="A71" s="1"/>
      <c r="B71" s="1">
        <v>100</v>
      </c>
      <c r="C71" s="1">
        <v>110</v>
      </c>
      <c r="D71" s="1">
        <v>120</v>
      </c>
      <c r="E71" s="1">
        <v>130</v>
      </c>
      <c r="F71" s="1">
        <v>140</v>
      </c>
      <c r="G71" s="1">
        <v>150</v>
      </c>
      <c r="H71" s="1">
        <v>160</v>
      </c>
      <c r="I71" s="1">
        <v>170</v>
      </c>
      <c r="J71" s="1">
        <v>180</v>
      </c>
    </row>
    <row r="72" spans="1:10" x14ac:dyDescent="0.25">
      <c r="A72" s="92">
        <v>100</v>
      </c>
      <c r="B72" s="93">
        <f>'60 mm Motore Zip'!$E$42*2*A72/100+'60 mm Motore Zip'!$E$43*2*A72/100+'60 mm Motore Zip'!$E$44*2*A72/100+'60 mm Motore Zip'!$E$45+'60 mm Motore Zip'!$E$46*4*A72/100+'60 mm Motore Zip'!$E$47*2*A72/100+'60 mm Motore Zip'!$E$48*2+'60 mm Motore Zip'!$E$49+'60 mm Motore Zip'!$E$50+'60 mm Motore Zip'!$E$51</f>
        <v>55.084399999999988</v>
      </c>
      <c r="C72" s="94">
        <f>B72</f>
        <v>55.084399999999988</v>
      </c>
      <c r="D72" s="94">
        <f t="shared" ref="D72:J72" si="12">C72</f>
        <v>55.084399999999988</v>
      </c>
      <c r="E72" s="94">
        <f t="shared" si="12"/>
        <v>55.084399999999988</v>
      </c>
      <c r="F72" s="94">
        <f t="shared" si="12"/>
        <v>55.084399999999988</v>
      </c>
      <c r="G72" s="94">
        <f t="shared" si="12"/>
        <v>55.084399999999988</v>
      </c>
      <c r="H72" s="94">
        <f t="shared" si="12"/>
        <v>55.084399999999988</v>
      </c>
      <c r="I72" s="94">
        <f t="shared" si="12"/>
        <v>55.084399999999988</v>
      </c>
      <c r="J72" s="94">
        <f t="shared" si="12"/>
        <v>55.084399999999988</v>
      </c>
    </row>
    <row r="73" spans="1:10" x14ac:dyDescent="0.25">
      <c r="A73" s="1">
        <v>110</v>
      </c>
      <c r="B73" s="93">
        <f>'60 mm Motore Zip'!$E$42*2*A73/100+'60 mm Motore Zip'!$E$43*2*A73/100+'60 mm Motore Zip'!$E$44*2*A73/100+'60 mm Motore Zip'!$E$45+'60 mm Motore Zip'!$E$46*4*A73/100+'60 mm Motore Zip'!$E$47*2*A73/100+'60 mm Motore Zip'!$E$48*2+'60 mm Motore Zip'!$E$49+'60 mm Motore Zip'!$E$50+'60 mm Motore Zip'!$E$51</f>
        <v>59.885839999999995</v>
      </c>
      <c r="C73" s="88">
        <f t="shared" ref="C73:J80" si="13">B73</f>
        <v>59.885839999999995</v>
      </c>
      <c r="D73" s="88">
        <f t="shared" si="13"/>
        <v>59.885839999999995</v>
      </c>
      <c r="E73" s="88">
        <f t="shared" si="13"/>
        <v>59.885839999999995</v>
      </c>
      <c r="F73" s="88">
        <f t="shared" si="13"/>
        <v>59.885839999999995</v>
      </c>
      <c r="G73" s="88">
        <f t="shared" si="13"/>
        <v>59.885839999999995</v>
      </c>
      <c r="H73" s="88">
        <f t="shared" si="13"/>
        <v>59.885839999999995</v>
      </c>
      <c r="I73" s="88">
        <f t="shared" si="13"/>
        <v>59.885839999999995</v>
      </c>
      <c r="J73" s="88">
        <f t="shared" si="13"/>
        <v>59.885839999999995</v>
      </c>
    </row>
    <row r="74" spans="1:10" x14ac:dyDescent="0.25">
      <c r="A74" s="1">
        <v>120</v>
      </c>
      <c r="B74" s="93">
        <f>'60 mm Motore Zip'!$E$42*2*A74/100+'60 mm Motore Zip'!$E$43*2*A74/100+'60 mm Motore Zip'!$E$44*2*A74/100+'60 mm Motore Zip'!$E$45+'60 mm Motore Zip'!$E$46*4*A74/100+'60 mm Motore Zip'!$E$47*2*A74/100+'60 mm Motore Zip'!$E$48*2+'60 mm Motore Zip'!$E$49+'60 mm Motore Zip'!$E$50+'60 mm Motore Zip'!$E$51</f>
        <v>64.687280000000001</v>
      </c>
      <c r="C74" s="88">
        <f t="shared" si="13"/>
        <v>64.687280000000001</v>
      </c>
      <c r="D74" s="88">
        <f t="shared" si="13"/>
        <v>64.687280000000001</v>
      </c>
      <c r="E74" s="88">
        <f t="shared" si="13"/>
        <v>64.687280000000001</v>
      </c>
      <c r="F74" s="88">
        <f t="shared" si="13"/>
        <v>64.687280000000001</v>
      </c>
      <c r="G74" s="88">
        <f t="shared" si="13"/>
        <v>64.687280000000001</v>
      </c>
      <c r="H74" s="88">
        <f t="shared" si="13"/>
        <v>64.687280000000001</v>
      </c>
      <c r="I74" s="88">
        <f t="shared" si="13"/>
        <v>64.687280000000001</v>
      </c>
      <c r="J74" s="88">
        <f t="shared" si="13"/>
        <v>64.687280000000001</v>
      </c>
    </row>
    <row r="75" spans="1:10" x14ac:dyDescent="0.25">
      <c r="A75" s="1">
        <v>130</v>
      </c>
      <c r="B75" s="93">
        <f>'60 mm Motore Zip'!$E$42*2*A75/100+'60 mm Motore Zip'!$E$43*2*A75/100+'60 mm Motore Zip'!$E$44*2*A75/100+'60 mm Motore Zip'!$E$45+'60 mm Motore Zip'!$E$46*4*A75/100+'60 mm Motore Zip'!$E$47*2*A75/100+'60 mm Motore Zip'!$E$48*2+'60 mm Motore Zip'!$E$49+'60 mm Motore Zip'!$E$50+'60 mm Motore Zip'!$E$51</f>
        <v>69.488720000000015</v>
      </c>
      <c r="C75" s="88">
        <f t="shared" si="13"/>
        <v>69.488720000000015</v>
      </c>
      <c r="D75" s="88">
        <f t="shared" si="13"/>
        <v>69.488720000000015</v>
      </c>
      <c r="E75" s="88">
        <f t="shared" si="13"/>
        <v>69.488720000000015</v>
      </c>
      <c r="F75" s="88">
        <f t="shared" si="13"/>
        <v>69.488720000000015</v>
      </c>
      <c r="G75" s="88">
        <f t="shared" si="13"/>
        <v>69.488720000000015</v>
      </c>
      <c r="H75" s="88">
        <f t="shared" si="13"/>
        <v>69.488720000000015</v>
      </c>
      <c r="I75" s="88">
        <f t="shared" si="13"/>
        <v>69.488720000000015</v>
      </c>
      <c r="J75" s="88">
        <f t="shared" si="13"/>
        <v>69.488720000000015</v>
      </c>
    </row>
    <row r="76" spans="1:10" x14ac:dyDescent="0.25">
      <c r="A76" s="1">
        <v>140</v>
      </c>
      <c r="B76" s="93">
        <f>'60 mm Motore Zip'!$E$42*2*A76/100+'60 mm Motore Zip'!$E$43*2*A76/100+'60 mm Motore Zip'!$E$44*2*A76/100+'60 mm Motore Zip'!$E$45+'60 mm Motore Zip'!$E$46*4*A76/100+'60 mm Motore Zip'!$E$47*2*A76/100+'60 mm Motore Zip'!$E$48*2+'60 mm Motore Zip'!$E$49+'60 mm Motore Zip'!$E$50+'60 mm Motore Zip'!$E$51</f>
        <v>74.29016</v>
      </c>
      <c r="C76" s="88">
        <f t="shared" si="13"/>
        <v>74.29016</v>
      </c>
      <c r="D76" s="88">
        <f t="shared" si="13"/>
        <v>74.29016</v>
      </c>
      <c r="E76" s="88">
        <f t="shared" si="13"/>
        <v>74.29016</v>
      </c>
      <c r="F76" s="88">
        <f t="shared" si="13"/>
        <v>74.29016</v>
      </c>
      <c r="G76" s="88">
        <f t="shared" si="13"/>
        <v>74.29016</v>
      </c>
      <c r="H76" s="88">
        <f t="shared" si="13"/>
        <v>74.29016</v>
      </c>
      <c r="I76" s="88">
        <f t="shared" si="13"/>
        <v>74.29016</v>
      </c>
      <c r="J76" s="88">
        <f t="shared" si="13"/>
        <v>74.29016</v>
      </c>
    </row>
    <row r="77" spans="1:10" x14ac:dyDescent="0.25">
      <c r="A77" s="1">
        <v>150</v>
      </c>
      <c r="B77" s="93">
        <f>'60 mm Motore Zip'!$E$42*2*A77/100+'60 mm Motore Zip'!$E$43*2*A77/100+'60 mm Motore Zip'!$E$44*2*A77/100+'60 mm Motore Zip'!$E$45+'60 mm Motore Zip'!$E$46*4*A77/100+'60 mm Motore Zip'!$E$47*2*A77/100+'60 mm Motore Zip'!$E$48*2+'60 mm Motore Zip'!$E$49+'60 mm Motore Zip'!$E$50+'60 mm Motore Zip'!$E$51</f>
        <v>79.091600000000014</v>
      </c>
      <c r="C77" s="88">
        <f t="shared" si="13"/>
        <v>79.091600000000014</v>
      </c>
      <c r="D77" s="88">
        <f t="shared" si="13"/>
        <v>79.091600000000014</v>
      </c>
      <c r="E77" s="88">
        <f t="shared" si="13"/>
        <v>79.091600000000014</v>
      </c>
      <c r="F77" s="88">
        <f t="shared" si="13"/>
        <v>79.091600000000014</v>
      </c>
      <c r="G77" s="88">
        <f t="shared" si="13"/>
        <v>79.091600000000014</v>
      </c>
      <c r="H77" s="88">
        <f t="shared" si="13"/>
        <v>79.091600000000014</v>
      </c>
      <c r="I77" s="88">
        <f t="shared" si="13"/>
        <v>79.091600000000014</v>
      </c>
      <c r="J77" s="88">
        <f t="shared" si="13"/>
        <v>79.091600000000014</v>
      </c>
    </row>
    <row r="78" spans="1:10" x14ac:dyDescent="0.25">
      <c r="A78" s="1">
        <v>160</v>
      </c>
      <c r="B78" s="93">
        <f>'60 mm Motore Zip'!$E$42*2*A78/100+'60 mm Motore Zip'!$E$43*2*A78/100+'60 mm Motore Zip'!$E$44*2*A78/100+'60 mm Motore Zip'!$E$45+'60 mm Motore Zip'!$E$46*4*A78/100+'60 mm Motore Zip'!$E$47*2*A78/100+'60 mm Motore Zip'!$E$48*2+'60 mm Motore Zip'!$E$49+'60 mm Motore Zip'!$E$50+'60 mm Motore Zip'!$E$51</f>
        <v>83.893039999999999</v>
      </c>
      <c r="C78" s="88">
        <f t="shared" si="13"/>
        <v>83.893039999999999</v>
      </c>
      <c r="D78" s="88">
        <f t="shared" si="13"/>
        <v>83.893039999999999</v>
      </c>
      <c r="E78" s="88">
        <f t="shared" si="13"/>
        <v>83.893039999999999</v>
      </c>
      <c r="F78" s="88">
        <f t="shared" si="13"/>
        <v>83.893039999999999</v>
      </c>
      <c r="G78" s="88">
        <f t="shared" si="13"/>
        <v>83.893039999999999</v>
      </c>
      <c r="H78" s="88">
        <f t="shared" si="13"/>
        <v>83.893039999999999</v>
      </c>
      <c r="I78" s="88">
        <f t="shared" si="13"/>
        <v>83.893039999999999</v>
      </c>
      <c r="J78" s="88">
        <f t="shared" si="13"/>
        <v>83.893039999999999</v>
      </c>
    </row>
    <row r="79" spans="1:10" x14ac:dyDescent="0.25">
      <c r="A79" s="1">
        <v>170</v>
      </c>
      <c r="B79" s="93">
        <f>'60 mm Motore Zip'!$E$42*2*A79/100+'60 mm Motore Zip'!$E$43*2*A79/100+'60 mm Motore Zip'!$E$44*2*A79/100+'60 mm Motore Zip'!$E$45+'60 mm Motore Zip'!$E$46*4*A79/100+'60 mm Motore Zip'!$E$47*2*A79/100+'60 mm Motore Zip'!$E$48*2+'60 mm Motore Zip'!$E$49+'60 mm Motore Zip'!$E$50+'60 mm Motore Zip'!$E$51</f>
        <v>88.694480000000013</v>
      </c>
      <c r="C79" s="88">
        <f t="shared" si="13"/>
        <v>88.694480000000013</v>
      </c>
      <c r="D79" s="88">
        <f t="shared" si="13"/>
        <v>88.694480000000013</v>
      </c>
      <c r="E79" s="88">
        <f t="shared" si="13"/>
        <v>88.694480000000013</v>
      </c>
      <c r="F79" s="88">
        <f t="shared" si="13"/>
        <v>88.694480000000013</v>
      </c>
      <c r="G79" s="88">
        <f t="shared" si="13"/>
        <v>88.694480000000013</v>
      </c>
      <c r="H79" s="88">
        <f t="shared" si="13"/>
        <v>88.694480000000013</v>
      </c>
      <c r="I79" s="88">
        <f t="shared" si="13"/>
        <v>88.694480000000013</v>
      </c>
      <c r="J79" s="88">
        <f t="shared" si="13"/>
        <v>88.694480000000013</v>
      </c>
    </row>
    <row r="80" spans="1:10" x14ac:dyDescent="0.25">
      <c r="A80" s="1">
        <v>180</v>
      </c>
      <c r="B80" s="93">
        <f>'60 mm Motore Zip'!$E$42*2*A80/100+'60 mm Motore Zip'!$E$43*2*A80/100+'60 mm Motore Zip'!$E$44*2*A80/100+'60 mm Motore Zip'!$E$45+'60 mm Motore Zip'!$E$46*4*A80/100+'60 mm Motore Zip'!$E$47*2*A80/100+'60 mm Motore Zip'!$E$48*2+'60 mm Motore Zip'!$E$49+'60 mm Motore Zip'!$E$50+'60 mm Motore Zip'!$E$51</f>
        <v>93.495919999999998</v>
      </c>
      <c r="C80" s="88">
        <f t="shared" si="13"/>
        <v>93.495919999999998</v>
      </c>
      <c r="D80" s="88">
        <f t="shared" si="13"/>
        <v>93.495919999999998</v>
      </c>
      <c r="E80" s="88">
        <f t="shared" si="13"/>
        <v>93.495919999999998</v>
      </c>
      <c r="F80" s="88">
        <f t="shared" si="13"/>
        <v>93.495919999999998</v>
      </c>
      <c r="G80" s="88">
        <f t="shared" si="13"/>
        <v>93.495919999999998</v>
      </c>
      <c r="H80" s="88">
        <f t="shared" si="13"/>
        <v>93.495919999999998</v>
      </c>
      <c r="I80" s="88">
        <f t="shared" si="13"/>
        <v>93.495919999999998</v>
      </c>
      <c r="J80" s="88">
        <f t="shared" si="13"/>
        <v>93.495919999999998</v>
      </c>
    </row>
  </sheetData>
  <pageMargins left="0.11811023622047245" right="0.11811023622047245" top="0.55118110236220474" bottom="0.74803149606299213" header="0.31496062992125984" footer="0.31496062992125984"/>
  <pageSetup paperSize="9" scale="7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/>
  <dimension ref="A1:L103"/>
  <sheetViews>
    <sheetView tabSelected="1" topLeftCell="A70" zoomScale="85" zoomScaleNormal="85" workbookViewId="0">
      <selection activeCell="O7" sqref="O7"/>
    </sheetView>
  </sheetViews>
  <sheetFormatPr defaultColWidth="9" defaultRowHeight="14.25" x14ac:dyDescent="0.25"/>
  <cols>
    <col min="1" max="1" width="6.28515625" style="42" customWidth="1"/>
    <col min="2" max="2" width="24.7109375" style="110" customWidth="1"/>
    <col min="3" max="3" width="24.7109375" style="77" customWidth="1"/>
    <col min="4" max="4" width="29" style="42" customWidth="1"/>
    <col min="5" max="8" width="10.140625" style="42" customWidth="1"/>
    <col min="9" max="9" width="10.5703125" style="42" customWidth="1"/>
    <col min="10" max="11" width="15.5703125" style="42" customWidth="1"/>
    <col min="12" max="16384" width="9" style="42"/>
  </cols>
  <sheetData>
    <row r="1" spans="1:9" ht="33.950000000000003" customHeight="1" x14ac:dyDescent="0.25">
      <c r="A1" s="81" t="s">
        <v>33</v>
      </c>
      <c r="B1" s="119" t="s">
        <v>65</v>
      </c>
      <c r="C1" s="82"/>
      <c r="D1" s="81" t="s">
        <v>67</v>
      </c>
      <c r="E1" s="83" t="s">
        <v>9</v>
      </c>
      <c r="F1" s="83" t="s">
        <v>68</v>
      </c>
      <c r="G1" s="83" t="s">
        <v>71</v>
      </c>
      <c r="H1" s="83" t="s">
        <v>69</v>
      </c>
      <c r="I1" s="41" t="s">
        <v>70</v>
      </c>
    </row>
    <row r="2" spans="1:9" s="43" customFormat="1" ht="27" customHeight="1" x14ac:dyDescent="0.25">
      <c r="A2" s="84" t="s">
        <v>66</v>
      </c>
      <c r="B2" s="120"/>
      <c r="C2" s="85"/>
      <c r="D2" s="84"/>
      <c r="E2" s="84"/>
      <c r="F2" s="84"/>
      <c r="G2" s="84"/>
      <c r="H2" s="84"/>
      <c r="I2" s="84"/>
    </row>
    <row r="3" spans="1:9" ht="50.1" customHeight="1" x14ac:dyDescent="0.25">
      <c r="A3" s="45">
        <v>1</v>
      </c>
      <c r="B3" s="121" t="s">
        <v>166</v>
      </c>
      <c r="C3" s="115" t="s">
        <v>203</v>
      </c>
      <c r="D3" s="46" t="e" vm="1">
        <v>#VALUE!</v>
      </c>
      <c r="E3" s="46" t="s">
        <v>34</v>
      </c>
      <c r="F3" s="47">
        <v>0</v>
      </c>
      <c r="G3" s="47">
        <v>58</v>
      </c>
      <c r="H3" s="47">
        <v>5.8</v>
      </c>
      <c r="I3" s="48">
        <v>17.53</v>
      </c>
    </row>
    <row r="4" spans="1:9" ht="50.1" customHeight="1" x14ac:dyDescent="0.25">
      <c r="A4" s="45"/>
      <c r="B4" s="121" t="s">
        <v>169</v>
      </c>
      <c r="C4" s="115" t="s">
        <v>172</v>
      </c>
      <c r="D4" s="46" t="e" vm="1">
        <v>#VALUE!</v>
      </c>
      <c r="E4" s="46" t="s">
        <v>34</v>
      </c>
      <c r="F4" s="47">
        <v>0</v>
      </c>
      <c r="G4" s="47">
        <v>58</v>
      </c>
      <c r="H4" s="47">
        <v>5.8</v>
      </c>
      <c r="I4" s="48">
        <v>19.28</v>
      </c>
    </row>
    <row r="5" spans="1:9" ht="50.1" customHeight="1" x14ac:dyDescent="0.25">
      <c r="A5" s="45"/>
      <c r="B5" s="121" t="s">
        <v>170</v>
      </c>
      <c r="C5" s="115" t="s">
        <v>173</v>
      </c>
      <c r="D5" s="46" t="e" vm="1">
        <v>#VALUE!</v>
      </c>
      <c r="E5" s="46" t="s">
        <v>34</v>
      </c>
      <c r="F5" s="47">
        <v>0</v>
      </c>
      <c r="G5" s="47">
        <v>58</v>
      </c>
      <c r="H5" s="47">
        <v>5.8</v>
      </c>
      <c r="I5" s="48">
        <v>19.28</v>
      </c>
    </row>
    <row r="6" spans="1:9" ht="50.1" customHeight="1" x14ac:dyDescent="0.25">
      <c r="A6" s="45"/>
      <c r="B6" s="121" t="s">
        <v>171</v>
      </c>
      <c r="C6" s="115" t="s">
        <v>174</v>
      </c>
      <c r="D6" s="46" t="e" vm="1">
        <v>#VALUE!</v>
      </c>
      <c r="E6" s="46" t="s">
        <v>34</v>
      </c>
      <c r="F6" s="47">
        <v>0</v>
      </c>
      <c r="G6" s="47">
        <v>58</v>
      </c>
      <c r="H6" s="47">
        <v>5.8</v>
      </c>
      <c r="I6" s="48">
        <v>19.28</v>
      </c>
    </row>
    <row r="7" spans="1:9" ht="50.1" customHeight="1" x14ac:dyDescent="0.25">
      <c r="A7" s="45"/>
      <c r="B7" s="121" t="s">
        <v>167</v>
      </c>
      <c r="C7" s="115" t="s">
        <v>204</v>
      </c>
      <c r="D7" s="46" t="e" vm="1">
        <v>#VALUE!</v>
      </c>
      <c r="E7" s="46" t="s">
        <v>34</v>
      </c>
      <c r="F7" s="47">
        <v>0</v>
      </c>
      <c r="G7" s="47">
        <v>58</v>
      </c>
      <c r="H7" s="47">
        <v>5.8</v>
      </c>
      <c r="I7" s="48">
        <v>19.28</v>
      </c>
    </row>
    <row r="8" spans="1:9" ht="50.1" customHeight="1" thickBot="1" x14ac:dyDescent="0.3">
      <c r="A8" s="45">
        <v>6</v>
      </c>
      <c r="B8" s="121" t="s">
        <v>168</v>
      </c>
      <c r="C8" s="115" t="s">
        <v>205</v>
      </c>
      <c r="D8" s="46" t="e" vm="1">
        <v>#VALUE!</v>
      </c>
      <c r="E8" s="46" t="s">
        <v>34</v>
      </c>
      <c r="F8" s="47">
        <v>1</v>
      </c>
      <c r="G8" s="47">
        <v>58</v>
      </c>
      <c r="H8" s="47">
        <v>5.8</v>
      </c>
      <c r="I8" s="48">
        <v>26.3</v>
      </c>
    </row>
    <row r="9" spans="1:9" ht="50.1" customHeight="1" thickBot="1" x14ac:dyDescent="0.3">
      <c r="A9" s="45">
        <v>19</v>
      </c>
      <c r="B9" s="122" t="s">
        <v>175</v>
      </c>
      <c r="C9" s="104" t="s">
        <v>176</v>
      </c>
      <c r="D9" s="101"/>
      <c r="E9" s="50" t="s">
        <v>32</v>
      </c>
      <c r="F9" s="51">
        <v>1</v>
      </c>
      <c r="G9" s="52">
        <v>10</v>
      </c>
      <c r="H9" s="51"/>
      <c r="I9" s="53">
        <v>28</v>
      </c>
    </row>
    <row r="10" spans="1:9" ht="50.1" customHeight="1" x14ac:dyDescent="0.25">
      <c r="A10" s="45">
        <v>20</v>
      </c>
      <c r="B10" s="122" t="s">
        <v>177</v>
      </c>
      <c r="C10" s="104" t="s">
        <v>178</v>
      </c>
      <c r="D10" s="101"/>
      <c r="E10" s="50" t="s">
        <v>32</v>
      </c>
      <c r="F10" s="51">
        <v>1</v>
      </c>
      <c r="G10" s="52">
        <v>1</v>
      </c>
      <c r="H10" s="51"/>
      <c r="I10" s="53">
        <v>36.4</v>
      </c>
    </row>
    <row r="11" spans="1:9" ht="51" customHeight="1" x14ac:dyDescent="0.25">
      <c r="A11" s="47">
        <v>1</v>
      </c>
      <c r="B11" s="140" t="s">
        <v>179</v>
      </c>
      <c r="C11" s="102" t="s">
        <v>81</v>
      </c>
      <c r="D11" s="62"/>
      <c r="E11" s="47" t="s">
        <v>34</v>
      </c>
      <c r="F11" s="47">
        <v>1</v>
      </c>
      <c r="G11" s="47">
        <v>23.2</v>
      </c>
      <c r="H11" s="47">
        <v>5.8</v>
      </c>
      <c r="I11" s="63">
        <v>20.47</v>
      </c>
    </row>
    <row r="12" spans="1:9" ht="50.1" customHeight="1" x14ac:dyDescent="0.25">
      <c r="A12" s="45">
        <v>25</v>
      </c>
      <c r="B12" s="121" t="s">
        <v>120</v>
      </c>
      <c r="C12" s="55" t="s">
        <v>143</v>
      </c>
      <c r="D12" s="56"/>
      <c r="E12" s="54" t="s">
        <v>35</v>
      </c>
      <c r="F12" s="54">
        <v>2</v>
      </c>
      <c r="G12" s="54">
        <v>20</v>
      </c>
      <c r="H12" s="54"/>
      <c r="I12" s="57">
        <v>1.52</v>
      </c>
    </row>
    <row r="13" spans="1:9" ht="50.1" customHeight="1" x14ac:dyDescent="0.25">
      <c r="A13" s="45">
        <v>29</v>
      </c>
      <c r="B13" s="121" t="s">
        <v>121</v>
      </c>
      <c r="C13" s="55" t="s">
        <v>144</v>
      </c>
      <c r="D13" s="56"/>
      <c r="E13" s="54" t="s">
        <v>35</v>
      </c>
      <c r="F13" s="54">
        <v>2</v>
      </c>
      <c r="G13" s="54">
        <v>2</v>
      </c>
      <c r="H13" s="54"/>
      <c r="I13" s="57">
        <v>1.67</v>
      </c>
    </row>
    <row r="14" spans="1:9" ht="50.1" customHeight="1" x14ac:dyDescent="0.25">
      <c r="A14" s="45">
        <v>29</v>
      </c>
      <c r="B14" s="121" t="s">
        <v>142</v>
      </c>
      <c r="C14" s="55" t="s">
        <v>145</v>
      </c>
      <c r="D14" s="56"/>
      <c r="E14" s="54" t="s">
        <v>35</v>
      </c>
      <c r="F14" s="54">
        <v>2</v>
      </c>
      <c r="G14" s="54">
        <v>2</v>
      </c>
      <c r="H14" s="54"/>
      <c r="I14" s="57">
        <v>2.2799999999999998</v>
      </c>
    </row>
    <row r="15" spans="1:9" ht="50.1" customHeight="1" x14ac:dyDescent="0.25">
      <c r="A15" s="45"/>
      <c r="B15" s="106" t="s">
        <v>101</v>
      </c>
      <c r="C15" s="107" t="s">
        <v>102</v>
      </c>
      <c r="D15" s="45"/>
      <c r="E15" s="54"/>
      <c r="F15" s="54"/>
      <c r="G15" s="54"/>
      <c r="H15" s="54"/>
      <c r="I15" s="57">
        <v>0.48</v>
      </c>
    </row>
    <row r="16" spans="1:9" ht="50.1" customHeight="1" x14ac:dyDescent="0.25">
      <c r="A16" s="45">
        <v>34</v>
      </c>
      <c r="B16" s="123" t="s">
        <v>115</v>
      </c>
      <c r="C16" s="111" t="s">
        <v>116</v>
      </c>
      <c r="D16" s="62"/>
      <c r="E16" s="47"/>
      <c r="F16" s="47"/>
      <c r="G16" s="47"/>
      <c r="H16" s="47"/>
      <c r="I16" s="48">
        <v>0.93</v>
      </c>
    </row>
    <row r="17" spans="1:12" ht="27.95" customHeight="1" x14ac:dyDescent="0.25">
      <c r="A17" s="58" t="s">
        <v>37</v>
      </c>
      <c r="B17" s="124"/>
      <c r="C17" s="44"/>
      <c r="D17" s="58"/>
      <c r="E17" s="58"/>
      <c r="F17" s="58"/>
      <c r="G17" s="58"/>
      <c r="H17" s="58"/>
      <c r="I17" s="59"/>
      <c r="K17" s="60" t="str">
        <f>IF(J17="","",(J17*0.7-#REF!)/(J17*0.7))</f>
        <v/>
      </c>
    </row>
    <row r="18" spans="1:12" ht="50.25" customHeight="1" x14ac:dyDescent="0.25">
      <c r="A18" s="47">
        <v>3</v>
      </c>
      <c r="B18" s="125" t="s">
        <v>122</v>
      </c>
      <c r="C18" s="118" t="s">
        <v>146</v>
      </c>
      <c r="D18" s="116"/>
      <c r="E18" s="47" t="s">
        <v>35</v>
      </c>
      <c r="F18" s="47">
        <v>1</v>
      </c>
      <c r="G18" s="47">
        <v>10</v>
      </c>
      <c r="H18" s="47"/>
      <c r="I18" s="63">
        <v>2.73</v>
      </c>
      <c r="K18" s="60"/>
    </row>
    <row r="19" spans="1:12" ht="50.25" customHeight="1" x14ac:dyDescent="0.25">
      <c r="A19" s="47">
        <v>2</v>
      </c>
      <c r="B19" s="125" t="s">
        <v>123</v>
      </c>
      <c r="C19" s="118" t="s">
        <v>147</v>
      </c>
      <c r="D19" s="116"/>
      <c r="E19" s="47" t="s">
        <v>35</v>
      </c>
      <c r="F19" s="47">
        <v>1</v>
      </c>
      <c r="G19" s="47">
        <v>10</v>
      </c>
      <c r="H19" s="47"/>
      <c r="I19" s="63">
        <v>2.73</v>
      </c>
      <c r="K19" s="60"/>
    </row>
    <row r="20" spans="1:12" ht="50.25" customHeight="1" x14ac:dyDescent="0.25">
      <c r="A20" s="47">
        <v>4</v>
      </c>
      <c r="B20" s="125" t="s">
        <v>124</v>
      </c>
      <c r="C20" s="117" t="s">
        <v>148</v>
      </c>
      <c r="D20" s="116"/>
      <c r="E20" s="47" t="s">
        <v>35</v>
      </c>
      <c r="F20" s="47">
        <v>1</v>
      </c>
      <c r="G20" s="47">
        <v>10</v>
      </c>
      <c r="H20" s="47"/>
      <c r="I20" s="63">
        <v>3.43</v>
      </c>
      <c r="K20" s="60"/>
    </row>
    <row r="21" spans="1:12" ht="51" customHeight="1" x14ac:dyDescent="0.25">
      <c r="A21" s="47">
        <v>3</v>
      </c>
      <c r="B21" s="125" t="s">
        <v>149</v>
      </c>
      <c r="C21" s="103" t="s">
        <v>24</v>
      </c>
      <c r="D21" s="47"/>
      <c r="E21" s="47" t="s">
        <v>35</v>
      </c>
      <c r="F21" s="47">
        <v>1</v>
      </c>
      <c r="G21" s="47">
        <v>10</v>
      </c>
      <c r="H21" s="47"/>
      <c r="I21" s="63">
        <v>7.5</v>
      </c>
    </row>
    <row r="22" spans="1:12" ht="51" customHeight="1" x14ac:dyDescent="0.25">
      <c r="A22" s="47">
        <v>2</v>
      </c>
      <c r="B22" s="125" t="s">
        <v>150</v>
      </c>
      <c r="C22" s="103" t="s">
        <v>82</v>
      </c>
      <c r="D22" s="47"/>
      <c r="E22" s="47" t="s">
        <v>35</v>
      </c>
      <c r="F22" s="47">
        <v>1</v>
      </c>
      <c r="G22" s="47">
        <v>10</v>
      </c>
      <c r="H22" s="47"/>
      <c r="I22" s="63">
        <v>2.66</v>
      </c>
    </row>
    <row r="23" spans="1:12" ht="51" customHeight="1" x14ac:dyDescent="0.25">
      <c r="A23" s="47">
        <v>4</v>
      </c>
      <c r="B23" s="125" t="s">
        <v>151</v>
      </c>
      <c r="C23" s="103" t="s">
        <v>83</v>
      </c>
      <c r="D23" s="47"/>
      <c r="E23" s="47" t="s">
        <v>35</v>
      </c>
      <c r="F23" s="47">
        <v>1</v>
      </c>
      <c r="G23" s="47">
        <v>10</v>
      </c>
      <c r="H23" s="47"/>
      <c r="I23" s="63">
        <v>4.6399999999999997</v>
      </c>
    </row>
    <row r="24" spans="1:12" s="64" customFormat="1" ht="27.95" customHeight="1" x14ac:dyDescent="0.25">
      <c r="A24" s="58" t="s">
        <v>38</v>
      </c>
      <c r="B24" s="124"/>
      <c r="C24" s="44"/>
      <c r="D24" s="58"/>
      <c r="E24" s="58"/>
      <c r="F24" s="58"/>
      <c r="G24" s="58"/>
      <c r="H24" s="58"/>
      <c r="I24" s="59"/>
      <c r="J24" s="42"/>
      <c r="K24" s="60" t="str">
        <f>IF(J24="","",(J24*0.7-#REF!)/(J24*0.7))</f>
        <v/>
      </c>
      <c r="L24" s="42"/>
    </row>
    <row r="25" spans="1:12" s="64" customFormat="1" ht="51" customHeight="1" x14ac:dyDescent="0.25">
      <c r="A25" s="45">
        <v>1</v>
      </c>
      <c r="B25" s="126" t="s">
        <v>156</v>
      </c>
      <c r="C25" s="100" t="s">
        <v>39</v>
      </c>
      <c r="D25" s="45"/>
      <c r="E25" s="45" t="s">
        <v>35</v>
      </c>
      <c r="F25" s="45" t="s">
        <v>36</v>
      </c>
      <c r="G25" s="45">
        <v>10</v>
      </c>
      <c r="H25" s="45"/>
      <c r="I25" s="48">
        <v>13.16</v>
      </c>
    </row>
    <row r="26" spans="1:12" s="64" customFormat="1" ht="51" customHeight="1" x14ac:dyDescent="0.25">
      <c r="A26" s="45">
        <v>2</v>
      </c>
      <c r="B26" s="126" t="s">
        <v>157</v>
      </c>
      <c r="C26" s="100" t="s">
        <v>30</v>
      </c>
      <c r="D26" s="45"/>
      <c r="E26" s="45" t="s">
        <v>35</v>
      </c>
      <c r="F26" s="45" t="s">
        <v>36</v>
      </c>
      <c r="G26" s="45">
        <v>10</v>
      </c>
      <c r="H26" s="45"/>
      <c r="I26" s="48">
        <v>20.239999999999998</v>
      </c>
    </row>
    <row r="27" spans="1:12" s="64" customFormat="1" ht="51" customHeight="1" x14ac:dyDescent="0.25">
      <c r="A27" s="45">
        <v>3</v>
      </c>
      <c r="B27" s="127" t="s">
        <v>158</v>
      </c>
      <c r="C27" s="65" t="s">
        <v>40</v>
      </c>
      <c r="D27" s="45"/>
      <c r="E27" s="45" t="s">
        <v>35</v>
      </c>
      <c r="F27" s="45">
        <v>1</v>
      </c>
      <c r="G27" s="45">
        <v>10</v>
      </c>
      <c r="H27" s="45"/>
      <c r="I27" s="48">
        <v>1.27</v>
      </c>
    </row>
    <row r="28" spans="1:12" s="64" customFormat="1" ht="51" customHeight="1" x14ac:dyDescent="0.25">
      <c r="A28" s="45"/>
      <c r="B28" s="127" t="s">
        <v>159</v>
      </c>
      <c r="C28" s="65" t="s">
        <v>41</v>
      </c>
      <c r="D28" s="45"/>
      <c r="E28" s="45" t="s">
        <v>35</v>
      </c>
      <c r="F28" s="45">
        <v>1</v>
      </c>
      <c r="G28" s="45">
        <v>1</v>
      </c>
      <c r="H28" s="45"/>
      <c r="I28" s="48">
        <v>1.4</v>
      </c>
    </row>
    <row r="29" spans="1:12" s="64" customFormat="1" ht="51" customHeight="1" x14ac:dyDescent="0.25">
      <c r="A29" s="45"/>
      <c r="B29" s="127" t="s">
        <v>160</v>
      </c>
      <c r="C29" s="65" t="s">
        <v>42</v>
      </c>
      <c r="D29" s="45"/>
      <c r="E29" s="45" t="s">
        <v>35</v>
      </c>
      <c r="F29" s="45">
        <v>1</v>
      </c>
      <c r="G29" s="45">
        <v>1</v>
      </c>
      <c r="H29" s="45"/>
      <c r="I29" s="48">
        <v>1.4</v>
      </c>
    </row>
    <row r="30" spans="1:12" s="64" customFormat="1" ht="51" customHeight="1" x14ac:dyDescent="0.25">
      <c r="A30" s="45"/>
      <c r="B30" s="127" t="s">
        <v>161</v>
      </c>
      <c r="C30" s="65" t="s">
        <v>43</v>
      </c>
      <c r="D30" s="45"/>
      <c r="E30" s="45" t="s">
        <v>35</v>
      </c>
      <c r="F30" s="45">
        <v>1</v>
      </c>
      <c r="G30" s="45">
        <v>1</v>
      </c>
      <c r="H30" s="45"/>
      <c r="I30" s="48">
        <v>1.4</v>
      </c>
    </row>
    <row r="31" spans="1:12" s="64" customFormat="1" ht="51" customHeight="1" x14ac:dyDescent="0.25">
      <c r="A31" s="45"/>
      <c r="B31" s="127" t="s">
        <v>162</v>
      </c>
      <c r="C31" s="65" t="s">
        <v>44</v>
      </c>
      <c r="D31" s="45"/>
      <c r="E31" s="45" t="s">
        <v>35</v>
      </c>
      <c r="F31" s="45">
        <v>1</v>
      </c>
      <c r="G31" s="45">
        <v>1</v>
      </c>
      <c r="H31" s="45"/>
      <c r="I31" s="48">
        <v>1.27</v>
      </c>
    </row>
    <row r="32" spans="1:12" s="64" customFormat="1" ht="51" customHeight="1" x14ac:dyDescent="0.25">
      <c r="A32" s="45"/>
      <c r="B32" s="122" t="s">
        <v>106</v>
      </c>
      <c r="C32" s="65" t="s">
        <v>107</v>
      </c>
      <c r="D32" s="45"/>
      <c r="E32" s="45"/>
      <c r="F32" s="45"/>
      <c r="G32" s="45"/>
      <c r="H32" s="45"/>
      <c r="I32" s="48">
        <v>0.24</v>
      </c>
    </row>
    <row r="33" spans="1:9" s="64" customFormat="1" ht="51" customHeight="1" x14ac:dyDescent="0.25">
      <c r="A33" s="45"/>
      <c r="B33" s="127" t="s">
        <v>88</v>
      </c>
      <c r="C33" s="65" t="s">
        <v>89</v>
      </c>
      <c r="D33" s="45"/>
      <c r="E33" s="45" t="s">
        <v>35</v>
      </c>
      <c r="F33" s="45">
        <v>1</v>
      </c>
      <c r="G33" s="45">
        <v>1</v>
      </c>
      <c r="H33" s="45"/>
      <c r="I33" s="48">
        <v>1.56</v>
      </c>
    </row>
    <row r="34" spans="1:9" s="64" customFormat="1" ht="51" customHeight="1" x14ac:dyDescent="0.25">
      <c r="A34" s="45"/>
      <c r="B34" s="127" t="s">
        <v>90</v>
      </c>
      <c r="C34" s="65" t="s">
        <v>91</v>
      </c>
      <c r="D34" s="45"/>
      <c r="E34" s="45" t="s">
        <v>35</v>
      </c>
      <c r="F34" s="45">
        <v>1</v>
      </c>
      <c r="G34" s="45">
        <v>1</v>
      </c>
      <c r="H34" s="45"/>
      <c r="I34" s="48">
        <v>2.2799999999999998</v>
      </c>
    </row>
    <row r="35" spans="1:9" s="64" customFormat="1" ht="51" customHeight="1" x14ac:dyDescent="0.25">
      <c r="A35" s="45"/>
      <c r="B35" s="127" t="s">
        <v>92</v>
      </c>
      <c r="C35" s="65" t="s">
        <v>93</v>
      </c>
      <c r="D35" s="45"/>
      <c r="E35" s="45" t="s">
        <v>35</v>
      </c>
      <c r="F35" s="45">
        <v>1</v>
      </c>
      <c r="G35" s="45">
        <v>1</v>
      </c>
      <c r="H35" s="45"/>
      <c r="I35" s="48">
        <v>2.64</v>
      </c>
    </row>
    <row r="36" spans="1:9" s="64" customFormat="1" ht="51" customHeight="1" x14ac:dyDescent="0.25">
      <c r="A36" s="45"/>
      <c r="B36" s="127" t="s">
        <v>94</v>
      </c>
      <c r="C36" s="65" t="s">
        <v>95</v>
      </c>
      <c r="D36" s="45"/>
      <c r="E36" s="45" t="s">
        <v>35</v>
      </c>
      <c r="F36" s="45">
        <v>1</v>
      </c>
      <c r="G36" s="45">
        <v>1</v>
      </c>
      <c r="H36" s="45"/>
      <c r="I36" s="48">
        <v>1.56</v>
      </c>
    </row>
    <row r="37" spans="1:9" s="64" customFormat="1" ht="51" customHeight="1" x14ac:dyDescent="0.25">
      <c r="A37" s="45"/>
      <c r="B37" s="127" t="s">
        <v>96</v>
      </c>
      <c r="C37" s="65" t="s">
        <v>97</v>
      </c>
      <c r="D37" s="45"/>
      <c r="E37" s="45" t="s">
        <v>35</v>
      </c>
      <c r="F37" s="45">
        <v>1</v>
      </c>
      <c r="G37" s="45">
        <v>1</v>
      </c>
      <c r="H37" s="45"/>
      <c r="I37" s="48">
        <v>2.2799999999999998</v>
      </c>
    </row>
    <row r="38" spans="1:9" s="64" customFormat="1" ht="51" customHeight="1" x14ac:dyDescent="0.25">
      <c r="A38" s="45"/>
      <c r="B38" s="127" t="s">
        <v>98</v>
      </c>
      <c r="C38" s="65" t="s">
        <v>99</v>
      </c>
      <c r="D38" s="45"/>
      <c r="E38" s="45" t="s">
        <v>35</v>
      </c>
      <c r="F38" s="45">
        <v>1</v>
      </c>
      <c r="G38" s="45">
        <v>1</v>
      </c>
      <c r="H38" s="45"/>
      <c r="I38" s="48">
        <v>2.64</v>
      </c>
    </row>
    <row r="39" spans="1:9" s="64" customFormat="1" ht="30" customHeight="1" x14ac:dyDescent="0.25">
      <c r="A39" s="58" t="s">
        <v>45</v>
      </c>
      <c r="B39" s="124"/>
      <c r="C39" s="44"/>
      <c r="D39" s="58"/>
      <c r="E39" s="58"/>
      <c r="F39" s="58"/>
      <c r="G39" s="58"/>
      <c r="H39" s="58"/>
      <c r="I39" s="59"/>
    </row>
    <row r="40" spans="1:9" s="64" customFormat="1" ht="50.1" customHeight="1" x14ac:dyDescent="0.25">
      <c r="A40" s="45">
        <v>1</v>
      </c>
      <c r="B40" s="121" t="s">
        <v>125</v>
      </c>
      <c r="C40" s="115" t="s">
        <v>206</v>
      </c>
      <c r="D40" s="45"/>
      <c r="E40" s="45" t="s">
        <v>34</v>
      </c>
      <c r="F40" s="45"/>
      <c r="G40" s="45">
        <v>58</v>
      </c>
      <c r="H40" s="45">
        <v>5.8</v>
      </c>
      <c r="I40" s="48">
        <v>11.03</v>
      </c>
    </row>
    <row r="41" spans="1:9" s="64" customFormat="1" ht="50.1" customHeight="1" x14ac:dyDescent="0.25">
      <c r="A41" s="45"/>
      <c r="B41" s="121" t="s">
        <v>180</v>
      </c>
      <c r="C41" s="115" t="s">
        <v>207</v>
      </c>
      <c r="D41" s="45"/>
      <c r="E41" s="45" t="s">
        <v>34</v>
      </c>
      <c r="F41" s="45"/>
      <c r="G41" s="45">
        <v>58</v>
      </c>
      <c r="H41" s="45">
        <v>5.8</v>
      </c>
      <c r="I41" s="48">
        <v>12.13</v>
      </c>
    </row>
    <row r="42" spans="1:9" s="64" customFormat="1" ht="50.1" customHeight="1" x14ac:dyDescent="0.25">
      <c r="A42" s="45"/>
      <c r="B42" s="121" t="s">
        <v>181</v>
      </c>
      <c r="C42" s="115" t="s">
        <v>208</v>
      </c>
      <c r="D42" s="45"/>
      <c r="E42" s="45" t="s">
        <v>34</v>
      </c>
      <c r="F42" s="45"/>
      <c r="G42" s="45">
        <v>58</v>
      </c>
      <c r="H42" s="45">
        <v>5.8</v>
      </c>
      <c r="I42" s="48">
        <v>12.13</v>
      </c>
    </row>
    <row r="43" spans="1:9" s="64" customFormat="1" ht="50.1" customHeight="1" x14ac:dyDescent="0.25">
      <c r="A43" s="45"/>
      <c r="B43" s="121" t="s">
        <v>182</v>
      </c>
      <c r="C43" s="115" t="s">
        <v>209</v>
      </c>
      <c r="D43" s="45"/>
      <c r="E43" s="45" t="s">
        <v>34</v>
      </c>
      <c r="F43" s="45"/>
      <c r="G43" s="45">
        <v>58</v>
      </c>
      <c r="H43" s="45">
        <v>5.8</v>
      </c>
      <c r="I43" s="48">
        <v>12.13</v>
      </c>
    </row>
    <row r="44" spans="1:9" s="64" customFormat="1" ht="50.1" customHeight="1" x14ac:dyDescent="0.25">
      <c r="A44" s="45"/>
      <c r="B44" s="121" t="s">
        <v>126</v>
      </c>
      <c r="C44" s="115" t="s">
        <v>210</v>
      </c>
      <c r="D44" s="45"/>
      <c r="E44" s="45" t="s">
        <v>34</v>
      </c>
      <c r="F44" s="45"/>
      <c r="G44" s="45">
        <v>58</v>
      </c>
      <c r="H44" s="45">
        <v>5.8</v>
      </c>
      <c r="I44" s="48">
        <v>12.13</v>
      </c>
    </row>
    <row r="45" spans="1:9" s="64" customFormat="1" ht="50.1" customHeight="1" x14ac:dyDescent="0.25">
      <c r="A45" s="45"/>
      <c r="B45" s="121" t="s">
        <v>127</v>
      </c>
      <c r="C45" s="115" t="s">
        <v>211</v>
      </c>
      <c r="D45" s="45"/>
      <c r="E45" s="45" t="s">
        <v>34</v>
      </c>
      <c r="F45" s="45"/>
      <c r="G45" s="45">
        <v>58</v>
      </c>
      <c r="H45" s="45">
        <v>5.8</v>
      </c>
      <c r="I45" s="48">
        <v>16.54</v>
      </c>
    </row>
    <row r="46" spans="1:9" s="64" customFormat="1" ht="50.1" customHeight="1" x14ac:dyDescent="0.25">
      <c r="A46" s="45">
        <v>2</v>
      </c>
      <c r="B46" s="121" t="s">
        <v>128</v>
      </c>
      <c r="C46" s="115" t="s">
        <v>212</v>
      </c>
      <c r="D46" s="45"/>
      <c r="E46" s="45" t="s">
        <v>34</v>
      </c>
      <c r="F46" s="45"/>
      <c r="G46" s="45">
        <v>58</v>
      </c>
      <c r="H46" s="45">
        <v>5.8</v>
      </c>
      <c r="I46" s="48">
        <v>4.3600000000000003</v>
      </c>
    </row>
    <row r="47" spans="1:9" s="64" customFormat="1" ht="50.1" customHeight="1" x14ac:dyDescent="0.25">
      <c r="A47" s="45"/>
      <c r="B47" s="121" t="s">
        <v>183</v>
      </c>
      <c r="C47" s="115" t="s">
        <v>213</v>
      </c>
      <c r="D47" s="45"/>
      <c r="E47" s="45" t="s">
        <v>34</v>
      </c>
      <c r="F47" s="45"/>
      <c r="G47" s="45">
        <v>58</v>
      </c>
      <c r="H47" s="45">
        <v>5.8</v>
      </c>
      <c r="I47" s="48">
        <v>4.8</v>
      </c>
    </row>
    <row r="48" spans="1:9" s="64" customFormat="1" ht="50.1" customHeight="1" x14ac:dyDescent="0.25">
      <c r="A48" s="45"/>
      <c r="B48" s="121" t="s">
        <v>184</v>
      </c>
      <c r="C48" s="115" t="s">
        <v>214</v>
      </c>
      <c r="D48" s="45"/>
      <c r="E48" s="45" t="s">
        <v>34</v>
      </c>
      <c r="F48" s="45"/>
      <c r="G48" s="45">
        <v>58</v>
      </c>
      <c r="H48" s="45">
        <v>5.8</v>
      </c>
      <c r="I48" s="48">
        <v>4.8</v>
      </c>
    </row>
    <row r="49" spans="1:10" s="64" customFormat="1" ht="50.1" customHeight="1" x14ac:dyDescent="0.25">
      <c r="A49" s="45"/>
      <c r="B49" s="121" t="s">
        <v>185</v>
      </c>
      <c r="C49" s="115" t="s">
        <v>215</v>
      </c>
      <c r="D49" s="45"/>
      <c r="E49" s="45" t="s">
        <v>34</v>
      </c>
      <c r="F49" s="45"/>
      <c r="G49" s="45">
        <v>58</v>
      </c>
      <c r="H49" s="45">
        <v>5.8</v>
      </c>
      <c r="I49" s="48">
        <v>4.8</v>
      </c>
    </row>
    <row r="50" spans="1:10" s="64" customFormat="1" ht="50.1" customHeight="1" x14ac:dyDescent="0.25">
      <c r="A50" s="45"/>
      <c r="B50" s="121" t="s">
        <v>129</v>
      </c>
      <c r="C50" s="115" t="s">
        <v>216</v>
      </c>
      <c r="D50" s="45"/>
      <c r="E50" s="45" t="s">
        <v>34</v>
      </c>
      <c r="F50" s="45"/>
      <c r="G50" s="45">
        <v>58</v>
      </c>
      <c r="H50" s="45">
        <v>5.8</v>
      </c>
      <c r="I50" s="48">
        <v>4.8</v>
      </c>
    </row>
    <row r="51" spans="1:10" s="64" customFormat="1" ht="50.1" customHeight="1" x14ac:dyDescent="0.25">
      <c r="A51" s="45"/>
      <c r="B51" s="121" t="s">
        <v>130</v>
      </c>
      <c r="C51" s="115" t="s">
        <v>217</v>
      </c>
      <c r="D51" s="45"/>
      <c r="E51" s="45" t="s">
        <v>34</v>
      </c>
      <c r="F51" s="45"/>
      <c r="G51" s="45">
        <v>58</v>
      </c>
      <c r="H51" s="45">
        <v>5.8</v>
      </c>
      <c r="I51" s="48">
        <v>6.55</v>
      </c>
    </row>
    <row r="52" spans="1:10" s="64" customFormat="1" ht="50.1" customHeight="1" x14ac:dyDescent="0.25">
      <c r="A52" s="47">
        <v>3</v>
      </c>
      <c r="B52" s="121" t="s">
        <v>131</v>
      </c>
      <c r="C52" s="115" t="s">
        <v>218</v>
      </c>
      <c r="D52" s="105"/>
      <c r="E52" s="47" t="s">
        <v>34</v>
      </c>
      <c r="F52" s="47">
        <v>1</v>
      </c>
      <c r="G52" s="45">
        <v>58</v>
      </c>
      <c r="H52" s="47">
        <v>5.8</v>
      </c>
      <c r="I52" s="63">
        <v>4.032</v>
      </c>
    </row>
    <row r="53" spans="1:10" s="64" customFormat="1" ht="50.1" customHeight="1" x14ac:dyDescent="0.25">
      <c r="A53" s="47"/>
      <c r="B53" s="121" t="s">
        <v>186</v>
      </c>
      <c r="C53" s="115" t="s">
        <v>219</v>
      </c>
      <c r="D53" s="105"/>
      <c r="E53" s="47" t="s">
        <v>34</v>
      </c>
      <c r="F53" s="47">
        <v>1</v>
      </c>
      <c r="G53" s="45">
        <v>58</v>
      </c>
      <c r="H53" s="47">
        <v>5.8</v>
      </c>
      <c r="I53" s="63">
        <v>4.43</v>
      </c>
    </row>
    <row r="54" spans="1:10" s="64" customFormat="1" ht="50.1" customHeight="1" x14ac:dyDescent="0.25">
      <c r="A54" s="47"/>
      <c r="B54" s="121" t="s">
        <v>187</v>
      </c>
      <c r="C54" s="115" t="s">
        <v>220</v>
      </c>
      <c r="D54" s="105"/>
      <c r="E54" s="47" t="s">
        <v>34</v>
      </c>
      <c r="F54" s="47">
        <v>1</v>
      </c>
      <c r="G54" s="45">
        <v>58</v>
      </c>
      <c r="H54" s="47">
        <v>5.8</v>
      </c>
      <c r="I54" s="63">
        <v>4.43</v>
      </c>
    </row>
    <row r="55" spans="1:10" s="64" customFormat="1" ht="50.1" customHeight="1" x14ac:dyDescent="0.25">
      <c r="A55" s="47"/>
      <c r="B55" s="121" t="s">
        <v>188</v>
      </c>
      <c r="C55" s="115" t="s">
        <v>221</v>
      </c>
      <c r="D55" s="105"/>
      <c r="E55" s="47" t="s">
        <v>34</v>
      </c>
      <c r="F55" s="47">
        <v>1</v>
      </c>
      <c r="G55" s="45">
        <v>58</v>
      </c>
      <c r="H55" s="47">
        <v>5.8</v>
      </c>
      <c r="I55" s="63">
        <v>4.43</v>
      </c>
    </row>
    <row r="56" spans="1:10" s="64" customFormat="1" ht="50.1" customHeight="1" x14ac:dyDescent="0.25">
      <c r="A56" s="47">
        <v>3</v>
      </c>
      <c r="B56" s="121" t="s">
        <v>132</v>
      </c>
      <c r="C56" s="115" t="s">
        <v>222</v>
      </c>
      <c r="D56" s="105"/>
      <c r="E56" s="47" t="s">
        <v>34</v>
      </c>
      <c r="F56" s="47">
        <v>1</v>
      </c>
      <c r="G56" s="45">
        <v>58</v>
      </c>
      <c r="H56" s="47">
        <v>5.8</v>
      </c>
      <c r="I56" s="63">
        <v>4.43</v>
      </c>
    </row>
    <row r="57" spans="1:10" s="64" customFormat="1" ht="50.1" customHeight="1" x14ac:dyDescent="0.25">
      <c r="A57" s="47">
        <v>3</v>
      </c>
      <c r="B57" s="121" t="s">
        <v>133</v>
      </c>
      <c r="C57" s="115" t="s">
        <v>223</v>
      </c>
      <c r="D57" s="105"/>
      <c r="E57" s="47" t="s">
        <v>34</v>
      </c>
      <c r="F57" s="47">
        <v>1</v>
      </c>
      <c r="G57" s="45">
        <v>58</v>
      </c>
      <c r="H57" s="47">
        <v>5.8</v>
      </c>
      <c r="I57" s="63">
        <v>6.04</v>
      </c>
    </row>
    <row r="58" spans="1:10" s="64" customFormat="1" ht="50.1" customHeight="1" x14ac:dyDescent="0.25">
      <c r="A58" s="46"/>
      <c r="B58" s="128" t="s">
        <v>62</v>
      </c>
      <c r="C58" s="66" t="s">
        <v>63</v>
      </c>
      <c r="D58" s="46"/>
      <c r="E58" s="46" t="s">
        <v>64</v>
      </c>
      <c r="F58" s="46"/>
      <c r="G58" s="46"/>
      <c r="H58" s="46"/>
      <c r="I58" s="67">
        <v>2.66</v>
      </c>
    </row>
    <row r="59" spans="1:10" s="64" customFormat="1" ht="50.1" customHeight="1" x14ac:dyDescent="0.25">
      <c r="A59" s="46"/>
      <c r="B59" s="128" t="s">
        <v>108</v>
      </c>
      <c r="C59" s="107" t="s">
        <v>109</v>
      </c>
      <c r="D59" s="46"/>
      <c r="E59" s="46"/>
      <c r="F59" s="46"/>
      <c r="G59" s="46"/>
      <c r="H59" s="46"/>
      <c r="I59" s="67">
        <v>0.6</v>
      </c>
    </row>
    <row r="60" spans="1:10" s="64" customFormat="1" ht="50.1" customHeight="1" thickBot="1" x14ac:dyDescent="0.3">
      <c r="A60" s="46">
        <v>4</v>
      </c>
      <c r="B60" s="129" t="s">
        <v>119</v>
      </c>
      <c r="C60" s="66" t="s">
        <v>46</v>
      </c>
      <c r="D60" s="101"/>
      <c r="E60" s="46" t="s">
        <v>100</v>
      </c>
      <c r="F60" s="46">
        <v>2</v>
      </c>
      <c r="G60" s="46">
        <v>10</v>
      </c>
      <c r="H60" s="46"/>
      <c r="I60" s="67">
        <v>6.33</v>
      </c>
      <c r="J60" s="110" t="s">
        <v>110</v>
      </c>
    </row>
    <row r="61" spans="1:10" s="64" customFormat="1" ht="71.25" customHeight="1" x14ac:dyDescent="0.25">
      <c r="A61" s="68">
        <v>5</v>
      </c>
      <c r="B61" s="130" t="s">
        <v>134</v>
      </c>
      <c r="C61" s="69" t="s">
        <v>60</v>
      </c>
      <c r="D61" s="51"/>
      <c r="E61" s="51" t="s">
        <v>34</v>
      </c>
      <c r="F61" s="51"/>
      <c r="G61" s="51">
        <v>58</v>
      </c>
      <c r="H61" s="51"/>
      <c r="I61" s="70">
        <v>9.5540000000000003</v>
      </c>
    </row>
    <row r="62" spans="1:10" s="64" customFormat="1" ht="50.1" customHeight="1" x14ac:dyDescent="0.25">
      <c r="A62" s="54">
        <v>7</v>
      </c>
      <c r="B62" s="131" t="s">
        <v>135</v>
      </c>
      <c r="C62" s="55" t="s">
        <v>61</v>
      </c>
      <c r="D62" s="54"/>
      <c r="E62" s="54" t="s">
        <v>35</v>
      </c>
      <c r="F62" s="54">
        <v>2</v>
      </c>
      <c r="G62" s="54">
        <v>20</v>
      </c>
      <c r="H62" s="54"/>
      <c r="I62" s="71">
        <v>3.16</v>
      </c>
    </row>
    <row r="63" spans="1:10" s="64" customFormat="1" ht="50.1" customHeight="1" x14ac:dyDescent="0.25">
      <c r="A63" s="54"/>
      <c r="B63" s="132" t="s">
        <v>111</v>
      </c>
      <c r="C63" s="107" t="s">
        <v>112</v>
      </c>
      <c r="D63" s="54"/>
      <c r="E63" s="49"/>
      <c r="F63" s="54"/>
      <c r="G63" s="49"/>
      <c r="H63" s="54"/>
      <c r="I63" s="71">
        <v>0.32</v>
      </c>
    </row>
    <row r="64" spans="1:10" s="64" customFormat="1" ht="50.1" customHeight="1" x14ac:dyDescent="0.25">
      <c r="A64" s="47">
        <v>8</v>
      </c>
      <c r="B64" s="128" t="s">
        <v>136</v>
      </c>
      <c r="C64" s="66" t="s">
        <v>47</v>
      </c>
      <c r="D64" s="47"/>
      <c r="E64" s="46" t="s">
        <v>32</v>
      </c>
      <c r="F64" s="47">
        <v>1</v>
      </c>
      <c r="G64" s="46">
        <v>10</v>
      </c>
      <c r="H64" s="47"/>
      <c r="I64" s="63">
        <v>2.54</v>
      </c>
    </row>
    <row r="65" spans="1:9" s="64" customFormat="1" ht="50.1" customHeight="1" x14ac:dyDescent="0.25">
      <c r="A65" s="47">
        <v>8</v>
      </c>
      <c r="B65" s="128" t="s">
        <v>137</v>
      </c>
      <c r="C65" s="66" t="s">
        <v>48</v>
      </c>
      <c r="D65" s="47"/>
      <c r="E65" s="46" t="s">
        <v>32</v>
      </c>
      <c r="F65" s="47">
        <v>1</v>
      </c>
      <c r="G65" s="46">
        <v>10</v>
      </c>
      <c r="H65" s="47"/>
      <c r="I65" s="63">
        <v>2.8</v>
      </c>
    </row>
    <row r="66" spans="1:9" s="64" customFormat="1" ht="50.1" customHeight="1" x14ac:dyDescent="0.25">
      <c r="A66" s="47">
        <v>8</v>
      </c>
      <c r="B66" s="128" t="s">
        <v>138</v>
      </c>
      <c r="C66" s="66" t="s">
        <v>49</v>
      </c>
      <c r="D66" s="47"/>
      <c r="E66" s="46" t="s">
        <v>32</v>
      </c>
      <c r="F66" s="47">
        <v>1</v>
      </c>
      <c r="G66" s="46">
        <v>10</v>
      </c>
      <c r="H66" s="47"/>
      <c r="I66" s="63">
        <v>2.8</v>
      </c>
    </row>
    <row r="67" spans="1:9" s="64" customFormat="1" ht="50.1" customHeight="1" x14ac:dyDescent="0.25">
      <c r="A67" s="47">
        <v>10</v>
      </c>
      <c r="B67" s="133" t="s">
        <v>113</v>
      </c>
      <c r="C67" s="107" t="s">
        <v>114</v>
      </c>
      <c r="D67" s="47"/>
      <c r="E67" s="47" t="s">
        <v>35</v>
      </c>
      <c r="F67" s="47">
        <v>6</v>
      </c>
      <c r="G67" s="47">
        <v>60</v>
      </c>
      <c r="H67" s="47"/>
      <c r="I67" s="63">
        <v>0.32</v>
      </c>
    </row>
    <row r="68" spans="1:9" ht="32.1" customHeight="1" x14ac:dyDescent="0.25">
      <c r="A68" s="74" t="s">
        <v>50</v>
      </c>
      <c r="B68" s="134"/>
      <c r="C68" s="74"/>
      <c r="D68" s="74"/>
      <c r="E68" s="74"/>
      <c r="F68" s="74"/>
      <c r="G68" s="74"/>
      <c r="H68" s="74"/>
      <c r="I68" s="75"/>
    </row>
    <row r="69" spans="1:9" ht="50.1" customHeight="1" x14ac:dyDescent="0.25">
      <c r="A69" s="45">
        <v>1</v>
      </c>
      <c r="B69" s="139" t="s">
        <v>139</v>
      </c>
      <c r="C69" s="115" t="s">
        <v>224</v>
      </c>
      <c r="D69" s="76" t="e" vm="2">
        <v>#VALUE!</v>
      </c>
      <c r="E69" s="45" t="s">
        <v>34</v>
      </c>
      <c r="F69" s="45">
        <v>1</v>
      </c>
      <c r="G69" s="45">
        <v>58</v>
      </c>
      <c r="H69" s="45">
        <v>5.8</v>
      </c>
      <c r="I69" s="48">
        <v>9.4</v>
      </c>
    </row>
    <row r="70" spans="1:9" ht="50.1" customHeight="1" x14ac:dyDescent="0.25">
      <c r="A70" s="45"/>
      <c r="B70" s="139" t="s">
        <v>189</v>
      </c>
      <c r="C70" s="115" t="s">
        <v>225</v>
      </c>
      <c r="D70" s="76" t="e" vm="2">
        <v>#VALUE!</v>
      </c>
      <c r="E70" s="45" t="s">
        <v>34</v>
      </c>
      <c r="F70" s="45">
        <v>1</v>
      </c>
      <c r="G70" s="45">
        <v>58</v>
      </c>
      <c r="H70" s="45">
        <v>5.8</v>
      </c>
      <c r="I70" s="48">
        <v>10.34</v>
      </c>
    </row>
    <row r="71" spans="1:9" ht="50.1" customHeight="1" x14ac:dyDescent="0.25">
      <c r="A71" s="45"/>
      <c r="B71" s="139" t="s">
        <v>190</v>
      </c>
      <c r="C71" s="115" t="s">
        <v>226</v>
      </c>
      <c r="D71" s="76" t="e" vm="2">
        <v>#VALUE!</v>
      </c>
      <c r="E71" s="45" t="s">
        <v>34</v>
      </c>
      <c r="F71" s="45">
        <v>1</v>
      </c>
      <c r="G71" s="45">
        <v>58</v>
      </c>
      <c r="H71" s="45">
        <v>5.8</v>
      </c>
      <c r="I71" s="48">
        <v>10.34</v>
      </c>
    </row>
    <row r="72" spans="1:9" ht="50.1" customHeight="1" x14ac:dyDescent="0.25">
      <c r="A72" s="45"/>
      <c r="B72" s="139" t="s">
        <v>191</v>
      </c>
      <c r="C72" s="115" t="s">
        <v>227</v>
      </c>
      <c r="D72" s="76" t="e" vm="2">
        <v>#VALUE!</v>
      </c>
      <c r="E72" s="45" t="s">
        <v>34</v>
      </c>
      <c r="F72" s="45">
        <v>1</v>
      </c>
      <c r="G72" s="45">
        <v>58</v>
      </c>
      <c r="H72" s="45">
        <v>5.8</v>
      </c>
      <c r="I72" s="48">
        <v>10.34</v>
      </c>
    </row>
    <row r="73" spans="1:9" ht="50.1" customHeight="1" x14ac:dyDescent="0.25">
      <c r="A73" s="47">
        <v>1</v>
      </c>
      <c r="B73" s="139" t="s">
        <v>140</v>
      </c>
      <c r="C73" s="115" t="s">
        <v>228</v>
      </c>
      <c r="D73" s="76" t="e" vm="2">
        <v>#VALUE!</v>
      </c>
      <c r="E73" s="47" t="s">
        <v>34</v>
      </c>
      <c r="F73" s="47">
        <v>1</v>
      </c>
      <c r="G73" s="45">
        <v>58</v>
      </c>
      <c r="H73" s="47">
        <v>5.8</v>
      </c>
      <c r="I73" s="48">
        <v>10.34</v>
      </c>
    </row>
    <row r="74" spans="1:9" ht="50.1" customHeight="1" x14ac:dyDescent="0.25">
      <c r="A74" s="47">
        <v>1</v>
      </c>
      <c r="B74" s="121" t="s">
        <v>141</v>
      </c>
      <c r="C74" s="115" t="s">
        <v>229</v>
      </c>
      <c r="D74" s="76" t="e" vm="2">
        <v>#VALUE!</v>
      </c>
      <c r="E74" s="47" t="s">
        <v>34</v>
      </c>
      <c r="F74" s="47">
        <v>1</v>
      </c>
      <c r="G74" s="45">
        <v>58</v>
      </c>
      <c r="H74" s="47">
        <v>5.8</v>
      </c>
      <c r="I74" s="48">
        <v>14.11</v>
      </c>
    </row>
    <row r="75" spans="1:9" ht="50.1" customHeight="1" x14ac:dyDescent="0.25">
      <c r="A75" s="47">
        <v>2</v>
      </c>
      <c r="B75" s="135" t="s">
        <v>152</v>
      </c>
      <c r="C75" s="73" t="s">
        <v>230</v>
      </c>
      <c r="D75" s="76"/>
      <c r="E75" s="46" t="s">
        <v>32</v>
      </c>
      <c r="F75" s="47">
        <v>2</v>
      </c>
      <c r="G75" s="46">
        <v>10</v>
      </c>
      <c r="H75" s="47"/>
      <c r="I75" s="48">
        <v>2.1</v>
      </c>
    </row>
    <row r="76" spans="1:9" ht="50.1" customHeight="1" x14ac:dyDescent="0.25">
      <c r="A76" s="47">
        <v>2</v>
      </c>
      <c r="B76" s="135" t="s">
        <v>153</v>
      </c>
      <c r="C76" s="73" t="s">
        <v>231</v>
      </c>
      <c r="D76" s="76"/>
      <c r="E76" s="46" t="s">
        <v>32</v>
      </c>
      <c r="F76" s="47">
        <v>2</v>
      </c>
      <c r="G76" s="46">
        <v>1</v>
      </c>
      <c r="H76" s="47"/>
      <c r="I76" s="48">
        <v>2.31</v>
      </c>
    </row>
    <row r="77" spans="1:9" ht="50.1" customHeight="1" x14ac:dyDescent="0.25">
      <c r="A77" s="47">
        <v>2</v>
      </c>
      <c r="B77" s="135" t="s">
        <v>154</v>
      </c>
      <c r="C77" s="73" t="s">
        <v>232</v>
      </c>
      <c r="D77" s="76"/>
      <c r="E77" s="46" t="s">
        <v>32</v>
      </c>
      <c r="F77" s="47">
        <v>2</v>
      </c>
      <c r="G77" s="46">
        <v>1</v>
      </c>
      <c r="H77" s="47"/>
      <c r="I77" s="48">
        <v>2.31</v>
      </c>
    </row>
    <row r="78" spans="1:9" ht="50.1" customHeight="1" x14ac:dyDescent="0.25">
      <c r="A78" s="47"/>
      <c r="B78" s="136" t="s">
        <v>104</v>
      </c>
      <c r="C78" s="107" t="s">
        <v>105</v>
      </c>
      <c r="D78" s="101"/>
      <c r="E78" s="46"/>
      <c r="F78" s="47"/>
      <c r="G78" s="46"/>
      <c r="H78" s="47"/>
      <c r="I78" s="48">
        <v>0.64</v>
      </c>
    </row>
    <row r="79" spans="1:9" ht="50.1" customHeight="1" x14ac:dyDescent="0.25">
      <c r="A79" s="45">
        <v>5</v>
      </c>
      <c r="B79" s="136" t="s">
        <v>118</v>
      </c>
      <c r="C79" s="72" t="s">
        <v>51</v>
      </c>
      <c r="D79" s="76"/>
      <c r="E79" s="45" t="s">
        <v>34</v>
      </c>
      <c r="F79" s="45">
        <v>1</v>
      </c>
      <c r="G79" s="45">
        <v>250</v>
      </c>
      <c r="H79" s="45">
        <v>5.8</v>
      </c>
      <c r="I79" s="48">
        <v>4.5199999999999996</v>
      </c>
    </row>
    <row r="80" spans="1:9" ht="50.1" customHeight="1" x14ac:dyDescent="0.25">
      <c r="A80" s="45">
        <v>7</v>
      </c>
      <c r="B80" s="136" t="s">
        <v>155</v>
      </c>
      <c r="C80" s="72" t="s">
        <v>78</v>
      </c>
      <c r="D80" s="76"/>
      <c r="E80" s="45" t="s">
        <v>77</v>
      </c>
      <c r="F80" s="45"/>
      <c r="G80" s="45">
        <v>20</v>
      </c>
      <c r="H80" s="45"/>
      <c r="I80" s="48">
        <v>11.63</v>
      </c>
    </row>
    <row r="81" spans="1:9" x14ac:dyDescent="0.25">
      <c r="A81" s="45"/>
      <c r="B81" s="136"/>
      <c r="C81" s="72"/>
      <c r="E81" s="45"/>
      <c r="F81" s="45"/>
      <c r="G81" s="45"/>
      <c r="H81" s="45"/>
      <c r="I81" s="48"/>
    </row>
    <row r="82" spans="1:9" ht="45.95" customHeight="1" x14ac:dyDescent="0.25">
      <c r="A82" s="74" t="s">
        <v>52</v>
      </c>
      <c r="B82" s="134"/>
      <c r="C82" s="74"/>
      <c r="D82" s="74"/>
      <c r="E82" s="74"/>
      <c r="F82" s="74"/>
      <c r="G82" s="74"/>
      <c r="H82" s="74"/>
      <c r="I82" s="75"/>
    </row>
    <row r="83" spans="1:9" ht="28.5" x14ac:dyDescent="0.25">
      <c r="A83" s="45">
        <v>2</v>
      </c>
      <c r="B83" s="72" t="s">
        <v>195</v>
      </c>
      <c r="C83" s="141" t="s">
        <v>196</v>
      </c>
      <c r="D83" s="76"/>
      <c r="E83" s="45" t="s">
        <v>32</v>
      </c>
      <c r="F83" s="45">
        <v>2</v>
      </c>
      <c r="G83" s="45">
        <v>10</v>
      </c>
      <c r="H83" s="45"/>
      <c r="I83" s="48">
        <v>6.76</v>
      </c>
    </row>
    <row r="84" spans="1:9" ht="28.5" x14ac:dyDescent="0.25">
      <c r="A84" s="45">
        <v>2</v>
      </c>
      <c r="B84" s="72" t="s">
        <v>197</v>
      </c>
      <c r="C84" s="141" t="s">
        <v>198</v>
      </c>
      <c r="D84" s="76"/>
      <c r="E84" s="45" t="s">
        <v>32</v>
      </c>
      <c r="F84" s="45">
        <v>2</v>
      </c>
      <c r="G84" s="45">
        <v>2</v>
      </c>
      <c r="H84" s="45"/>
      <c r="I84" s="48">
        <v>7.44</v>
      </c>
    </row>
    <row r="85" spans="1:9" ht="28.5" x14ac:dyDescent="0.25">
      <c r="A85" s="45">
        <v>2</v>
      </c>
      <c r="B85" s="72" t="s">
        <v>199</v>
      </c>
      <c r="C85" s="72" t="s">
        <v>200</v>
      </c>
      <c r="D85" s="76"/>
      <c r="E85" s="45" t="s">
        <v>32</v>
      </c>
      <c r="F85" s="45">
        <v>2</v>
      </c>
      <c r="G85" s="45">
        <v>2</v>
      </c>
      <c r="H85" s="45"/>
      <c r="I85" s="48">
        <v>7.44</v>
      </c>
    </row>
    <row r="86" spans="1:9" ht="30" x14ac:dyDescent="0.25">
      <c r="A86" s="45"/>
      <c r="B86" s="72" t="s">
        <v>104</v>
      </c>
      <c r="C86" s="107" t="s">
        <v>201</v>
      </c>
      <c r="D86" s="45"/>
      <c r="E86" s="45" t="s">
        <v>202</v>
      </c>
      <c r="F86" s="45">
        <v>1</v>
      </c>
      <c r="G86" s="45">
        <v>1</v>
      </c>
      <c r="H86" s="45"/>
      <c r="I86" s="48">
        <v>0.32</v>
      </c>
    </row>
    <row r="89" spans="1:9" x14ac:dyDescent="0.25">
      <c r="B89" s="76" t="s">
        <v>53</v>
      </c>
    </row>
    <row r="90" spans="1:9" x14ac:dyDescent="0.25">
      <c r="B90" s="76" t="s">
        <v>192</v>
      </c>
    </row>
    <row r="91" spans="1:9" x14ac:dyDescent="0.25">
      <c r="B91" s="76" t="s">
        <v>193</v>
      </c>
    </row>
    <row r="92" spans="1:9" x14ac:dyDescent="0.25">
      <c r="B92" s="76" t="s">
        <v>194</v>
      </c>
    </row>
    <row r="93" spans="1:9" x14ac:dyDescent="0.25">
      <c r="B93" s="76" t="s">
        <v>54</v>
      </c>
    </row>
    <row r="94" spans="1:9" x14ac:dyDescent="0.25">
      <c r="B94" s="76" t="s">
        <v>55</v>
      </c>
    </row>
    <row r="97" spans="1:4" ht="51" customHeight="1" x14ac:dyDescent="0.25">
      <c r="A97" s="47"/>
      <c r="B97" s="137" t="s">
        <v>86</v>
      </c>
      <c r="C97" s="86" t="s">
        <v>84</v>
      </c>
      <c r="D97" s="63">
        <v>80.599999999999994</v>
      </c>
    </row>
    <row r="98" spans="1:4" ht="51" customHeight="1" x14ac:dyDescent="0.25">
      <c r="A98" s="47"/>
      <c r="B98" s="137" t="s">
        <v>87</v>
      </c>
      <c r="C98" s="86" t="s">
        <v>85</v>
      </c>
      <c r="D98" s="63">
        <v>111.6</v>
      </c>
    </row>
    <row r="99" spans="1:4" ht="51" customHeight="1" x14ac:dyDescent="0.25">
      <c r="A99" s="47"/>
      <c r="B99" s="137" t="s">
        <v>75</v>
      </c>
      <c r="C99" s="86" t="s">
        <v>76</v>
      </c>
      <c r="D99" s="63">
        <v>29.45</v>
      </c>
    </row>
    <row r="100" spans="1:4" ht="51" customHeight="1" x14ac:dyDescent="0.25">
      <c r="A100" s="47"/>
      <c r="B100" s="138" t="s">
        <v>59</v>
      </c>
      <c r="C100" s="61"/>
      <c r="D100" s="63"/>
    </row>
    <row r="101" spans="1:4" ht="51" customHeight="1" x14ac:dyDescent="0.25">
      <c r="A101" s="47"/>
      <c r="B101" s="138" t="s">
        <v>56</v>
      </c>
      <c r="C101" s="86" t="s">
        <v>72</v>
      </c>
      <c r="D101" s="63">
        <v>22</v>
      </c>
    </row>
    <row r="102" spans="1:4" ht="51" customHeight="1" x14ac:dyDescent="0.25">
      <c r="A102" s="47"/>
      <c r="B102" s="138" t="s">
        <v>57</v>
      </c>
      <c r="C102" s="86" t="s">
        <v>73</v>
      </c>
      <c r="D102" s="63">
        <v>26</v>
      </c>
    </row>
    <row r="103" spans="1:4" ht="51" customHeight="1" x14ac:dyDescent="0.25">
      <c r="A103" s="47"/>
      <c r="B103" s="138" t="s">
        <v>58</v>
      </c>
      <c r="C103" s="86" t="s">
        <v>74</v>
      </c>
      <c r="D103" s="63">
        <v>30</v>
      </c>
    </row>
  </sheetData>
  <conditionalFormatting sqref="B3">
    <cfRule type="duplicateValues" dxfId="55" priority="41"/>
  </conditionalFormatting>
  <conditionalFormatting sqref="B4:B6">
    <cfRule type="duplicateValues" dxfId="54" priority="10"/>
  </conditionalFormatting>
  <conditionalFormatting sqref="B7:B8">
    <cfRule type="duplicateValues" dxfId="53" priority="40"/>
  </conditionalFormatting>
  <conditionalFormatting sqref="B9:B10">
    <cfRule type="duplicateValues" dxfId="52" priority="9"/>
  </conditionalFormatting>
  <conditionalFormatting sqref="B12:B14">
    <cfRule type="duplicateValues" dxfId="51" priority="31"/>
  </conditionalFormatting>
  <conditionalFormatting sqref="B15">
    <cfRule type="duplicateValues" dxfId="50" priority="54"/>
  </conditionalFormatting>
  <conditionalFormatting sqref="B16">
    <cfRule type="duplicateValues" dxfId="49" priority="44"/>
  </conditionalFormatting>
  <conditionalFormatting sqref="B18:B23">
    <cfRule type="duplicateValues" dxfId="48" priority="118"/>
  </conditionalFormatting>
  <conditionalFormatting sqref="B32">
    <cfRule type="duplicateValues" dxfId="47" priority="51"/>
  </conditionalFormatting>
  <conditionalFormatting sqref="B40 B44:B45">
    <cfRule type="duplicateValues" dxfId="46" priority="21"/>
  </conditionalFormatting>
  <conditionalFormatting sqref="B41:B43">
    <cfRule type="duplicateValues" dxfId="45" priority="7"/>
  </conditionalFormatting>
  <conditionalFormatting sqref="B46 B50:B51">
    <cfRule type="duplicateValues" dxfId="44" priority="19"/>
  </conditionalFormatting>
  <conditionalFormatting sqref="B47:B49">
    <cfRule type="duplicateValues" dxfId="43" priority="6"/>
  </conditionalFormatting>
  <conditionalFormatting sqref="B52 B56:B57">
    <cfRule type="duplicateValues" dxfId="42" priority="20"/>
  </conditionalFormatting>
  <conditionalFormatting sqref="B53:B55">
    <cfRule type="duplicateValues" dxfId="41" priority="5"/>
  </conditionalFormatting>
  <conditionalFormatting sqref="B59">
    <cfRule type="duplicateValues" dxfId="40" priority="49"/>
  </conditionalFormatting>
  <conditionalFormatting sqref="B63">
    <cfRule type="duplicateValues" dxfId="39" priority="47"/>
  </conditionalFormatting>
  <conditionalFormatting sqref="B64">
    <cfRule type="duplicateValues" dxfId="38" priority="18"/>
  </conditionalFormatting>
  <conditionalFormatting sqref="B65">
    <cfRule type="duplicateValues" dxfId="37" priority="17"/>
  </conditionalFormatting>
  <conditionalFormatting sqref="B66">
    <cfRule type="duplicateValues" dxfId="36" priority="16"/>
  </conditionalFormatting>
  <conditionalFormatting sqref="B69 B73:B74">
    <cfRule type="duplicateValues" dxfId="35" priority="15"/>
  </conditionalFormatting>
  <conditionalFormatting sqref="B70:B72">
    <cfRule type="duplicateValues" dxfId="34" priority="4"/>
  </conditionalFormatting>
  <conditionalFormatting sqref="B75">
    <cfRule type="duplicateValues" dxfId="33" priority="84"/>
  </conditionalFormatting>
  <conditionalFormatting sqref="B76">
    <cfRule type="duplicateValues" dxfId="32" priority="81"/>
  </conditionalFormatting>
  <conditionalFormatting sqref="B77">
    <cfRule type="duplicateValues" dxfId="31" priority="80"/>
  </conditionalFormatting>
  <conditionalFormatting sqref="B89:B94">
    <cfRule type="duplicateValues" dxfId="30" priority="3"/>
  </conditionalFormatting>
  <conditionalFormatting sqref="B97:B98">
    <cfRule type="duplicateValues" dxfId="29" priority="62"/>
  </conditionalFormatting>
  <conditionalFormatting sqref="B99">
    <cfRule type="duplicateValues" dxfId="28" priority="101"/>
  </conditionalFormatting>
  <conditionalFormatting sqref="B1:C2 B39:C39 B68:C68 B17:C17 B80:C82 B100:C100 B104:C1048576 B101:B103 B24:C24 B58:C58 C75 B60:C62 C64 B95:C96 C89:C94 B87:C88">
    <cfRule type="duplicateValues" dxfId="27" priority="100"/>
  </conditionalFormatting>
  <conditionalFormatting sqref="B11:C11">
    <cfRule type="duplicateValues" dxfId="26" priority="69"/>
  </conditionalFormatting>
  <conditionalFormatting sqref="B25:C26">
    <cfRule type="duplicateValues" dxfId="25" priority="60"/>
  </conditionalFormatting>
  <conditionalFormatting sqref="B27:C31">
    <cfRule type="duplicateValues" dxfId="24" priority="61"/>
  </conditionalFormatting>
  <conditionalFormatting sqref="B33:C38">
    <cfRule type="duplicateValues" dxfId="23" priority="117"/>
  </conditionalFormatting>
  <conditionalFormatting sqref="B78:C78">
    <cfRule type="duplicateValues" dxfId="22" priority="52"/>
  </conditionalFormatting>
  <conditionalFormatting sqref="B79:C79">
    <cfRule type="duplicateValues" dxfId="21" priority="42"/>
  </conditionalFormatting>
  <conditionalFormatting sqref="B83:C85">
    <cfRule type="duplicateValues" dxfId="20" priority="2"/>
  </conditionalFormatting>
  <conditionalFormatting sqref="B86:C86">
    <cfRule type="duplicateValues" dxfId="19" priority="1"/>
  </conditionalFormatting>
  <conditionalFormatting sqref="C9:C10">
    <cfRule type="duplicateValues" dxfId="18" priority="8"/>
  </conditionalFormatting>
  <conditionalFormatting sqref="C12:C14">
    <cfRule type="duplicateValues" dxfId="17" priority="14"/>
  </conditionalFormatting>
  <conditionalFormatting sqref="C15">
    <cfRule type="duplicateValues" dxfId="16" priority="53"/>
  </conditionalFormatting>
  <conditionalFormatting sqref="C16">
    <cfRule type="duplicateValues" dxfId="15" priority="43"/>
  </conditionalFormatting>
  <conditionalFormatting sqref="C18:C20">
    <cfRule type="duplicateValues" dxfId="14" priority="12"/>
  </conditionalFormatting>
  <conditionalFormatting sqref="C21">
    <cfRule type="duplicateValues" dxfId="13" priority="68"/>
  </conditionalFormatting>
  <conditionalFormatting sqref="C22">
    <cfRule type="duplicateValues" dxfId="12" priority="65"/>
  </conditionalFormatting>
  <conditionalFormatting sqref="C23">
    <cfRule type="duplicateValues" dxfId="11" priority="64"/>
  </conditionalFormatting>
  <conditionalFormatting sqref="C32">
    <cfRule type="duplicateValues" dxfId="10" priority="50"/>
  </conditionalFormatting>
  <conditionalFormatting sqref="C59">
    <cfRule type="duplicateValues" dxfId="9" priority="48"/>
  </conditionalFormatting>
  <conditionalFormatting sqref="C63">
    <cfRule type="duplicateValues" dxfId="8" priority="46"/>
  </conditionalFormatting>
  <conditionalFormatting sqref="C65">
    <cfRule type="duplicateValues" dxfId="7" priority="86"/>
  </conditionalFormatting>
  <conditionalFormatting sqref="C66">
    <cfRule type="duplicateValues" dxfId="6" priority="85"/>
  </conditionalFormatting>
  <conditionalFormatting sqref="C67">
    <cfRule type="duplicateValues" dxfId="5" priority="45"/>
  </conditionalFormatting>
  <conditionalFormatting sqref="C76">
    <cfRule type="duplicateValues" dxfId="4" priority="88"/>
  </conditionalFormatting>
  <conditionalFormatting sqref="C77">
    <cfRule type="duplicateValues" dxfId="3" priority="87"/>
  </conditionalFormatting>
  <conditionalFormatting sqref="C97:C98">
    <cfRule type="duplicateValues" dxfId="2" priority="63"/>
  </conditionalFormatting>
  <conditionalFormatting sqref="C99">
    <cfRule type="duplicateValues" dxfId="1" priority="116"/>
  </conditionalFormatting>
  <conditionalFormatting sqref="C101:C103">
    <cfRule type="duplicateValues" dxfId="0" priority="76"/>
  </conditionalFormatting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66f90-537d-48ea-91f3-00a8cbb5901b">
      <Terms xmlns="http://schemas.microsoft.com/office/infopath/2007/PartnerControls"/>
    </lcf76f155ced4ddcb4097134ff3c332f>
    <TaxCatchAll xmlns="8546afc4-4347-4732-a064-1eff9d16e0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E71FB3A784964BBA681DDE3B13AC75" ma:contentTypeVersion="20" ma:contentTypeDescription="Creare un nuovo documento." ma:contentTypeScope="" ma:versionID="db2233d422434e0fdccaab2d5f05d3df">
  <xsd:schema xmlns:xsd="http://www.w3.org/2001/XMLSchema" xmlns:xs="http://www.w3.org/2001/XMLSchema" xmlns:p="http://schemas.microsoft.com/office/2006/metadata/properties" xmlns:ns2="23c66f90-537d-48ea-91f3-00a8cbb5901b" xmlns:ns3="8546afc4-4347-4732-a064-1eff9d16e00c" targetNamespace="http://schemas.microsoft.com/office/2006/metadata/properties" ma:root="true" ma:fieldsID="994addde3fbb8aaa37b4b0d7bc56a185" ns2:_="" ns3:_="">
    <xsd:import namespace="23c66f90-537d-48ea-91f3-00a8cbb5901b"/>
    <xsd:import namespace="8546afc4-4347-4732-a064-1eff9d16e0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66f90-537d-48ea-91f3-00a8cbb59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d829f49c-e95a-4af7-89e7-5a2b1e5f15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6afc4-4347-4732-a064-1eff9d16e00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a1cd90c-9d2c-4c4e-ac72-b23a647a45a0}" ma:internalName="TaxCatchAll" ma:showField="CatchAllData" ma:web="8546afc4-4347-4732-a064-1eff9d16e0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FF9B22-8554-4895-AD7A-1A95DDDC17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603ED-AEDF-48F1-8AB0-E1B327AD5DBE}">
  <ds:schemaRefs>
    <ds:schemaRef ds:uri="http://schemas.microsoft.com/office/2006/metadata/properties"/>
    <ds:schemaRef ds:uri="http://schemas.microsoft.com/office/infopath/2007/PartnerControls"/>
    <ds:schemaRef ds:uri="23c66f90-537d-48ea-91f3-00a8cbb5901b"/>
    <ds:schemaRef ds:uri="8546afc4-4347-4732-a064-1eff9d16e00c"/>
  </ds:schemaRefs>
</ds:datastoreItem>
</file>

<file path=customXml/itemProps3.xml><?xml version="1.0" encoding="utf-8"?>
<ds:datastoreItem xmlns:ds="http://schemas.openxmlformats.org/officeDocument/2006/customXml" ds:itemID="{0AD1CE7E-E661-441A-B15C-B112B4A25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66f90-537d-48ea-91f3-00a8cbb5901b"/>
    <ds:schemaRef ds:uri="8546afc4-4347-4732-a064-1eff9d16e0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7</vt:i4>
      </vt:variant>
    </vt:vector>
  </HeadingPairs>
  <TitlesOfParts>
    <vt:vector size="12" baseType="lpstr">
      <vt:lpstr>60 mm Catena Zip</vt:lpstr>
      <vt:lpstr>60 mm Catena Zip GRIGLIA</vt:lpstr>
      <vt:lpstr>60 mm Motore Zip</vt:lpstr>
      <vt:lpstr>60 mm Motore Zip GRIGLIA</vt:lpstr>
      <vt:lpstr>Dati</vt:lpstr>
      <vt:lpstr>'60 mm Catena Zip'!Area_stampa</vt:lpstr>
      <vt:lpstr>'60 mm Catena Zip GRIGLIA'!Area_stampa</vt:lpstr>
      <vt:lpstr>'60 mm Motore Zip'!Area_stampa</vt:lpstr>
      <vt:lpstr>'60 mm Motore Zip GRIGLIA'!Area_stampa</vt:lpstr>
      <vt:lpstr>Colore</vt:lpstr>
      <vt:lpstr>Motore</vt:lpstr>
      <vt:lpstr>Telecomando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Guest</dc:creator>
  <cp:lastModifiedBy>Federico Bragaglia</cp:lastModifiedBy>
  <cp:lastPrinted>2024-11-06T10:54:35Z</cp:lastPrinted>
  <dcterms:created xsi:type="dcterms:W3CDTF">2015-11-07T15:48:26Z</dcterms:created>
  <dcterms:modified xsi:type="dcterms:W3CDTF">2024-11-06T11:14:46Z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0x01010011E71FB3A784964BBA681DDE3B13AC75</vt:lpwstr>
  </property>
  <property fmtid="{D5CDD505-2E9C-101B-9397-08002B2CF9AE}" pid="3" name="Order">
    <vt:r8>3700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MediaServiceImageTags">
    <vt:lpwstr/>
  </property>
</Properties>
</file>